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ilos\Documents\MILOS USB\vo2021\Ochodnica\Stavebne upravy KD\"/>
    </mc:Choice>
  </mc:AlternateContent>
  <bookViews>
    <workbookView xWindow="0" yWindow="0" windowWidth="28800" windowHeight="11835" tabRatio="500" activeTab="2"/>
  </bookViews>
  <sheets>
    <sheet name="Zadanie" sheetId="3" r:id="rId1"/>
    <sheet name="Rekapitulacia" sheetId="5" r:id="rId2"/>
    <sheet name="Kryci list" sheetId="6" r:id="rId3"/>
  </sheets>
  <definedNames>
    <definedName name="Excel_BuiltIn__FilterDatabase">#REF!</definedName>
    <definedName name="Excel_BuiltIn_Print_Area" localSheetId="2">'Kryci list'!$A:$J</definedName>
    <definedName name="Excel_BuiltIn_Print_Area" localSheetId="1">Rekapitulacia!$A:$G</definedName>
    <definedName name="Excel_BuiltIn_Print_Area" localSheetId="0">Zadanie!$A:$O</definedName>
    <definedName name="fakt1R">#REF!</definedName>
    <definedName name="_xlnm.Print_Titles" localSheetId="1">Rekapitulacia!$8:$10</definedName>
    <definedName name="_xlnm.Print_Titles" localSheetId="0">Zadanie!$8:$10</definedName>
    <definedName name="_xlnm.Print_Area" localSheetId="2">'Kryci list'!$A$1:$K$41</definedName>
    <definedName name="_xlnm.Print_Area" localSheetId="1">Rekapitulacia!$A$1:$G$26</definedName>
  </definedNames>
  <calcPr calcId="152511" iterateDelta="1E-4"/>
</workbook>
</file>

<file path=xl/calcChain.xml><?xml version="1.0" encoding="utf-8"?>
<calcChain xmlns="http://schemas.openxmlformats.org/spreadsheetml/2006/main">
  <c r="I30" i="6" l="1"/>
  <c r="J30" i="6" s="1"/>
  <c r="W182" i="3"/>
  <c r="G22" i="5" s="1"/>
  <c r="I182" i="3"/>
  <c r="C22" i="5" s="1"/>
  <c r="N181" i="3"/>
  <c r="L181" i="3"/>
  <c r="J181" i="3"/>
  <c r="H181" i="3"/>
  <c r="N179" i="3"/>
  <c r="L179" i="3"/>
  <c r="J179" i="3"/>
  <c r="H179" i="3"/>
  <c r="N178" i="3"/>
  <c r="L178" i="3"/>
  <c r="J178" i="3"/>
  <c r="H178" i="3"/>
  <c r="N176" i="3"/>
  <c r="N182" i="3" s="1"/>
  <c r="F22" i="5" s="1"/>
  <c r="L176" i="3"/>
  <c r="J176" i="3"/>
  <c r="J182" i="3" s="1"/>
  <c r="D22" i="5" s="1"/>
  <c r="H176" i="3"/>
  <c r="H182" i="3" s="1"/>
  <c r="B22" i="5" s="1"/>
  <c r="W173" i="3"/>
  <c r="G21" i="5" s="1"/>
  <c r="N172" i="3"/>
  <c r="L172" i="3"/>
  <c r="J172" i="3"/>
  <c r="H172" i="3"/>
  <c r="N170" i="3"/>
  <c r="L170" i="3"/>
  <c r="J170" i="3"/>
  <c r="I170" i="3"/>
  <c r="I173" i="3" s="1"/>
  <c r="C21" i="5" s="1"/>
  <c r="N164" i="3"/>
  <c r="N173" i="3" s="1"/>
  <c r="F21" i="5" s="1"/>
  <c r="L164" i="3"/>
  <c r="L173" i="3" s="1"/>
  <c r="E21" i="5" s="1"/>
  <c r="J164" i="3"/>
  <c r="J173" i="3" s="1"/>
  <c r="D21" i="5" s="1"/>
  <c r="H164" i="3"/>
  <c r="H173" i="3" s="1"/>
  <c r="B21" i="5" s="1"/>
  <c r="W161" i="3"/>
  <c r="W184" i="3" s="1"/>
  <c r="G23" i="5" s="1"/>
  <c r="N161" i="3"/>
  <c r="J161" i="3"/>
  <c r="N160" i="3"/>
  <c r="L160" i="3"/>
  <c r="J160" i="3"/>
  <c r="H160" i="3"/>
  <c r="N158" i="3"/>
  <c r="L158" i="3"/>
  <c r="J158" i="3"/>
  <c r="I158" i="3"/>
  <c r="I161" i="3" s="1"/>
  <c r="N153" i="3"/>
  <c r="L153" i="3"/>
  <c r="L161" i="3" s="1"/>
  <c r="J153" i="3"/>
  <c r="H153" i="3"/>
  <c r="H161" i="3" s="1"/>
  <c r="W147" i="3"/>
  <c r="G17" i="5" s="1"/>
  <c r="N146" i="3"/>
  <c r="L146" i="3"/>
  <c r="J146" i="3"/>
  <c r="H146" i="3"/>
  <c r="N145" i="3"/>
  <c r="L145" i="3"/>
  <c r="J145" i="3"/>
  <c r="H145" i="3"/>
  <c r="N144" i="3"/>
  <c r="L144" i="3"/>
  <c r="J144" i="3"/>
  <c r="H144" i="3"/>
  <c r="N143" i="3"/>
  <c r="L143" i="3"/>
  <c r="J143" i="3"/>
  <c r="H143" i="3"/>
  <c r="N142" i="3"/>
  <c r="L142" i="3"/>
  <c r="J142" i="3"/>
  <c r="H142" i="3"/>
  <c r="N141" i="3"/>
  <c r="L141" i="3"/>
  <c r="J141" i="3"/>
  <c r="H141" i="3"/>
  <c r="N135" i="3"/>
  <c r="L135" i="3"/>
  <c r="J135" i="3"/>
  <c r="H135" i="3"/>
  <c r="N130" i="3"/>
  <c r="L130" i="3"/>
  <c r="J130" i="3"/>
  <c r="H130" i="3"/>
  <c r="N127" i="3"/>
  <c r="L127" i="3"/>
  <c r="J127" i="3"/>
  <c r="H127" i="3"/>
  <c r="N125" i="3"/>
  <c r="L125" i="3"/>
  <c r="J125" i="3"/>
  <c r="H125" i="3"/>
  <c r="N123" i="3"/>
  <c r="L123" i="3"/>
  <c r="J123" i="3"/>
  <c r="I123" i="3"/>
  <c r="I147" i="3" s="1"/>
  <c r="C17" i="5" s="1"/>
  <c r="N120" i="3"/>
  <c r="N147" i="3" s="1"/>
  <c r="F17" i="5" s="1"/>
  <c r="L120" i="3"/>
  <c r="L147" i="3" s="1"/>
  <c r="E17" i="5" s="1"/>
  <c r="J120" i="3"/>
  <c r="J147" i="3" s="1"/>
  <c r="H120" i="3"/>
  <c r="H147" i="3" s="1"/>
  <c r="B17" i="5" s="1"/>
  <c r="W117" i="3"/>
  <c r="G16" i="5" s="1"/>
  <c r="N116" i="3"/>
  <c r="L116" i="3"/>
  <c r="J116" i="3"/>
  <c r="I116" i="3"/>
  <c r="N115" i="3"/>
  <c r="L115" i="3"/>
  <c r="J115" i="3"/>
  <c r="H115" i="3"/>
  <c r="N114" i="3"/>
  <c r="L114" i="3"/>
  <c r="J114" i="3"/>
  <c r="I114" i="3"/>
  <c r="N113" i="3"/>
  <c r="L113" i="3"/>
  <c r="J113" i="3"/>
  <c r="I113" i="3"/>
  <c r="N112" i="3"/>
  <c r="L112" i="3"/>
  <c r="J112" i="3"/>
  <c r="H112" i="3"/>
  <c r="N110" i="3"/>
  <c r="L110" i="3"/>
  <c r="J110" i="3"/>
  <c r="I110" i="3"/>
  <c r="I117" i="3" s="1"/>
  <c r="C16" i="5" s="1"/>
  <c r="N105" i="3"/>
  <c r="N117" i="3" s="1"/>
  <c r="F16" i="5" s="1"/>
  <c r="L105" i="3"/>
  <c r="L117" i="3" s="1"/>
  <c r="E16" i="5" s="1"/>
  <c r="J105" i="3"/>
  <c r="J117" i="3" s="1"/>
  <c r="H105" i="3"/>
  <c r="H117" i="3" s="1"/>
  <c r="B16" i="5" s="1"/>
  <c r="W102" i="3"/>
  <c r="G15" i="5" s="1"/>
  <c r="I102" i="3"/>
  <c r="C15" i="5" s="1"/>
  <c r="N96" i="3"/>
  <c r="L96" i="3"/>
  <c r="J96" i="3"/>
  <c r="H96" i="3"/>
  <c r="N95" i="3"/>
  <c r="L95" i="3"/>
  <c r="J95" i="3"/>
  <c r="H95" i="3"/>
  <c r="N89" i="3"/>
  <c r="N102" i="3" s="1"/>
  <c r="F15" i="5" s="1"/>
  <c r="L89" i="3"/>
  <c r="L102" i="3" s="1"/>
  <c r="E15" i="5" s="1"/>
  <c r="J89" i="3"/>
  <c r="J102" i="3" s="1"/>
  <c r="D15" i="5" s="1"/>
  <c r="H89" i="3"/>
  <c r="H102" i="3" s="1"/>
  <c r="B15" i="5" s="1"/>
  <c r="W86" i="3"/>
  <c r="G14" i="5" s="1"/>
  <c r="N84" i="3"/>
  <c r="L84" i="3"/>
  <c r="J84" i="3"/>
  <c r="I84" i="3"/>
  <c r="I86" i="3" s="1"/>
  <c r="C14" i="5" s="1"/>
  <c r="N81" i="3"/>
  <c r="L81" i="3"/>
  <c r="J81" i="3"/>
  <c r="H81" i="3"/>
  <c r="N78" i="3"/>
  <c r="L78" i="3"/>
  <c r="J78" i="3"/>
  <c r="H78" i="3"/>
  <c r="N73" i="3"/>
  <c r="N86" i="3" s="1"/>
  <c r="F14" i="5" s="1"/>
  <c r="L73" i="3"/>
  <c r="L86" i="3" s="1"/>
  <c r="E14" i="5" s="1"/>
  <c r="J73" i="3"/>
  <c r="J86" i="3" s="1"/>
  <c r="D14" i="5" s="1"/>
  <c r="H73" i="3"/>
  <c r="H86" i="3" s="1"/>
  <c r="B14" i="5" s="1"/>
  <c r="W70" i="3"/>
  <c r="G13" i="5" s="1"/>
  <c r="N70" i="3"/>
  <c r="F13" i="5" s="1"/>
  <c r="N68" i="3"/>
  <c r="L68" i="3"/>
  <c r="J68" i="3"/>
  <c r="I68" i="3"/>
  <c r="I70" i="3" s="1"/>
  <c r="C13" i="5" s="1"/>
  <c r="N65" i="3"/>
  <c r="L65" i="3"/>
  <c r="J65" i="3"/>
  <c r="H65" i="3"/>
  <c r="N62" i="3"/>
  <c r="L62" i="3"/>
  <c r="L70" i="3" s="1"/>
  <c r="E13" i="5" s="1"/>
  <c r="J62" i="3"/>
  <c r="J70" i="3" s="1"/>
  <c r="H62" i="3"/>
  <c r="H70" i="3" s="1"/>
  <c r="B13" i="5" s="1"/>
  <c r="W59" i="3"/>
  <c r="G12" i="5" s="1"/>
  <c r="N59" i="3"/>
  <c r="N56" i="3"/>
  <c r="L56" i="3"/>
  <c r="J56" i="3"/>
  <c r="H56" i="3"/>
  <c r="N51" i="3"/>
  <c r="L51" i="3"/>
  <c r="J51" i="3"/>
  <c r="H51" i="3"/>
  <c r="N49" i="3"/>
  <c r="L49" i="3"/>
  <c r="J49" i="3"/>
  <c r="I49" i="3"/>
  <c r="I59" i="3" s="1"/>
  <c r="I149" i="3" s="1"/>
  <c r="N48" i="3"/>
  <c r="L48" i="3"/>
  <c r="J48" i="3"/>
  <c r="H48" i="3"/>
  <c r="N45" i="3"/>
  <c r="L45" i="3"/>
  <c r="J45" i="3"/>
  <c r="H45" i="3"/>
  <c r="N43" i="3"/>
  <c r="L43" i="3"/>
  <c r="J43" i="3"/>
  <c r="H43" i="3"/>
  <c r="N42" i="3"/>
  <c r="L42" i="3"/>
  <c r="J42" i="3"/>
  <c r="H42" i="3"/>
  <c r="N39" i="3"/>
  <c r="L39" i="3"/>
  <c r="J39" i="3"/>
  <c r="H39" i="3"/>
  <c r="N36" i="3"/>
  <c r="L36" i="3"/>
  <c r="J36" i="3"/>
  <c r="H36" i="3"/>
  <c r="N35" i="3"/>
  <c r="L35" i="3"/>
  <c r="J35" i="3"/>
  <c r="H35" i="3"/>
  <c r="N34" i="3"/>
  <c r="L34" i="3"/>
  <c r="J34" i="3"/>
  <c r="H34" i="3"/>
  <c r="N29" i="3"/>
  <c r="L29" i="3"/>
  <c r="J29" i="3"/>
  <c r="H29" i="3"/>
  <c r="N26" i="3"/>
  <c r="L26" i="3"/>
  <c r="J26" i="3"/>
  <c r="H26" i="3"/>
  <c r="N23" i="3"/>
  <c r="L23" i="3"/>
  <c r="J23" i="3"/>
  <c r="H23" i="3"/>
  <c r="N20" i="3"/>
  <c r="L20" i="3"/>
  <c r="J20" i="3"/>
  <c r="H20" i="3"/>
  <c r="N14" i="3"/>
  <c r="L14" i="3"/>
  <c r="L59" i="3" s="1"/>
  <c r="J14" i="3"/>
  <c r="J59" i="3" s="1"/>
  <c r="H14" i="3"/>
  <c r="H59" i="3" s="1"/>
  <c r="F1" i="6"/>
  <c r="F12" i="6"/>
  <c r="J12" i="6"/>
  <c r="F13" i="6"/>
  <c r="J13" i="6"/>
  <c r="F14" i="6"/>
  <c r="J14" i="6"/>
  <c r="F18" i="6"/>
  <c r="F19" i="6"/>
  <c r="J20" i="6"/>
  <c r="J26" i="6"/>
  <c r="D8" i="3"/>
  <c r="B8" i="5"/>
  <c r="J184" i="3" l="1"/>
  <c r="G20" i="5"/>
  <c r="L182" i="3"/>
  <c r="E22" i="5" s="1"/>
  <c r="C18" i="5"/>
  <c r="E16" i="6"/>
  <c r="D17" i="5"/>
  <c r="E147" i="3"/>
  <c r="H184" i="3"/>
  <c r="B20" i="5"/>
  <c r="E12" i="5"/>
  <c r="L149" i="3"/>
  <c r="H149" i="3"/>
  <c r="B12" i="5"/>
  <c r="E117" i="3"/>
  <c r="D16" i="5"/>
  <c r="I184" i="3"/>
  <c r="C20" i="5"/>
  <c r="D23" i="5"/>
  <c r="E184" i="3"/>
  <c r="J149" i="3"/>
  <c r="D12" i="5"/>
  <c r="E59" i="3"/>
  <c r="D13" i="5"/>
  <c r="E70" i="3"/>
  <c r="N149" i="3"/>
  <c r="N184" i="3"/>
  <c r="F23" i="5" s="1"/>
  <c r="C12" i="5"/>
  <c r="E102" i="3"/>
  <c r="W149" i="3"/>
  <c r="F20" i="5"/>
  <c r="E182" i="3"/>
  <c r="F12" i="5"/>
  <c r="E86" i="3"/>
  <c r="E20" i="5"/>
  <c r="E173" i="3"/>
  <c r="E161" i="3"/>
  <c r="D20" i="5"/>
  <c r="L184" i="3" l="1"/>
  <c r="E23" i="5" s="1"/>
  <c r="H186" i="3"/>
  <c r="B26" i="5" s="1"/>
  <c r="D16" i="6"/>
  <c r="B18" i="5"/>
  <c r="F18" i="5"/>
  <c r="N186" i="3"/>
  <c r="F26" i="5" s="1"/>
  <c r="L186" i="3"/>
  <c r="E26" i="5" s="1"/>
  <c r="E18" i="5"/>
  <c r="D18" i="5"/>
  <c r="E149" i="3"/>
  <c r="J186" i="3"/>
  <c r="E17" i="6"/>
  <c r="E20" i="6" s="1"/>
  <c r="C23" i="5"/>
  <c r="B23" i="5"/>
  <c r="D17" i="6"/>
  <c r="F17" i="6" s="1"/>
  <c r="G18" i="5"/>
  <c r="W186" i="3"/>
  <c r="G26" i="5" s="1"/>
  <c r="I186" i="3"/>
  <c r="C26" i="5" s="1"/>
  <c r="D26" i="5" l="1"/>
  <c r="E186" i="3"/>
  <c r="F16" i="6"/>
  <c r="F20" i="6" s="1"/>
  <c r="F22" i="6"/>
  <c r="F24" i="6"/>
  <c r="D20" i="6"/>
  <c r="F25" i="6"/>
  <c r="F23" i="6"/>
  <c r="F26" i="6" l="1"/>
  <c r="J28" i="6" s="1"/>
  <c r="I29" i="6" l="1"/>
  <c r="J29" i="6" s="1"/>
  <c r="J31" i="6" s="1"/>
</calcChain>
</file>

<file path=xl/sharedStrings.xml><?xml version="1.0" encoding="utf-8"?>
<sst xmlns="http://schemas.openxmlformats.org/spreadsheetml/2006/main" count="988" uniqueCount="428">
  <si>
    <t>a</t>
  </si>
  <si>
    <t>Dodávateľ:</t>
  </si>
  <si>
    <t>Odberateľ:</t>
  </si>
  <si>
    <t xml:space="preserve"> </t>
  </si>
  <si>
    <t>DPH</t>
  </si>
  <si>
    <t>V module</t>
  </si>
  <si>
    <t>Hlavička1</t>
  </si>
  <si>
    <t>Mena</t>
  </si>
  <si>
    <t>Hlavička2</t>
  </si>
  <si>
    <t>Obdobie</t>
  </si>
  <si>
    <t xml:space="preserve">Projektant: </t>
  </si>
  <si>
    <t>Rozpočet</t>
  </si>
  <si>
    <t>Prehľad rozpočtových nákladov v</t>
  </si>
  <si>
    <t>EUR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</si>
  <si>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</si>
  <si>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</si>
  <si>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</si>
  <si>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</si>
  <si>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</si>
  <si>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</si>
  <si>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VF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</si>
  <si>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</si>
  <si>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</si>
  <si>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</si>
  <si>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</si>
  <si>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</si>
  <si>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</si>
  <si>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</si>
  <si>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</si>
  <si>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</si>
  <si>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</si>
  <si>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</si>
  <si>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</si>
  <si>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Pozícia</t>
  </si>
  <si>
    <t>Vyňatý</t>
  </si>
  <si>
    <t>Vysoká sadzba</t>
  </si>
  <si>
    <t>Typ</t>
  </si>
  <si>
    <t>Nh</t>
  </si>
  <si>
    <t>X</t>
  </si>
  <si>
    <t>Y</t>
  </si>
  <si>
    <t>Klasifikácia</t>
  </si>
  <si>
    <t>Katalógové</t>
  </si>
  <si>
    <t>AC</t>
  </si>
  <si>
    <t>AD</t>
  </si>
  <si>
    <t>Jedn. cena</t>
  </si>
  <si>
    <t>Index JC</t>
  </si>
  <si>
    <t>Index mn.</t>
  </si>
  <si>
    <t>číslo</t>
  </si>
  <si>
    <t>cen.</t>
  </si>
  <si>
    <t>výkaz-výmer</t>
  </si>
  <si>
    <t>výmera</t>
  </si>
  <si>
    <t>jednotka</t>
  </si>
  <si>
    <t>cena</t>
  </si>
  <si>
    <t>a práce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</si>
  <si>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</si>
  <si>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</si>
  <si>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</si>
  <si>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</si>
  <si>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</si>
  <si>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</si>
  <si>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</si>
  <si>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</si>
  <si>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</si>
  <si>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ceny</t>
  </si>
  <si>
    <t>Rekapitulácia rozpočtu v</t>
  </si>
  <si>
    <t>Rekapitulácia splátky v</t>
  </si>
  <si>
    <t>Rekapitulácia výrobnej kalkulácie v</t>
  </si>
  <si>
    <t>Popis položky, stavebného dielu, remesla</t>
  </si>
  <si>
    <t>Hmotnosť v t</t>
  </si>
  <si>
    <t>Miesto:</t>
  </si>
  <si>
    <t>Krycí list rozpočtu v</t>
  </si>
  <si>
    <t>Krycí list splátky v</t>
  </si>
  <si>
    <t>Krycí list výrobnej kalkulácie v</t>
  </si>
  <si>
    <t xml:space="preserve">Rozpočet: </t>
  </si>
  <si>
    <t xml:space="preserve">Zmluva č.: </t>
  </si>
  <si>
    <t>Spracoval:</t>
  </si>
  <si>
    <t>Dňa:</t>
  </si>
  <si>
    <t>IČO:</t>
  </si>
  <si>
    <t>DIČ:</t>
  </si>
  <si>
    <t>Projektant:</t>
  </si>
  <si>
    <t>A</t>
  </si>
  <si>
    <t xml:space="preserve"> ZRN</t>
  </si>
  <si>
    <t>Špecifikovaný materiál</t>
  </si>
  <si>
    <t>Spolu ZRN</t>
  </si>
  <si>
    <t>B</t>
  </si>
  <si>
    <t>IN - Individuálne náklady</t>
  </si>
  <si>
    <t xml:space="preserve"> HSV:</t>
  </si>
  <si>
    <t xml:space="preserve"> PSV:</t>
  </si>
  <si>
    <t xml:space="preserve"> MCE:</t>
  </si>
  <si>
    <t xml:space="preserve"> Iné:</t>
  </si>
  <si>
    <t xml:space="preserve"> Súčet:</t>
  </si>
  <si>
    <t xml:space="preserve">Súčet riadkov 6 až 9: </t>
  </si>
  <si>
    <t>C</t>
  </si>
  <si>
    <t>NUS - náklady umiestnenia stavby</t>
  </si>
  <si>
    <t>D</t>
  </si>
  <si>
    <t>ON - ostatné náklady</t>
  </si>
  <si>
    <t xml:space="preserve"> Ostatné náklady uvedené v rozpočte</t>
  </si>
  <si>
    <t xml:space="preserve">Sučet riadkov 11 až 14: </t>
  </si>
  <si>
    <t xml:space="preserve">Sučet riadkov 16 až 19: </t>
  </si>
  <si>
    <t>projektant, rozpočtár cenár</t>
  </si>
  <si>
    <t>pečiatka:</t>
  </si>
  <si>
    <t>E</t>
  </si>
  <si>
    <t>Celkové náklady</t>
  </si>
  <si>
    <t xml:space="preserve">Súčet riadkov 5, 10, 15 a 20: </t>
  </si>
  <si>
    <t>podpis:</t>
  </si>
  <si>
    <t>dátum:</t>
  </si>
  <si>
    <t xml:space="preserve">Sučet riadkov 21 až 23: </t>
  </si>
  <si>
    <t>F</t>
  </si>
  <si>
    <t>odberateľ, obstarávateľ</t>
  </si>
  <si>
    <t>dodávateľ, zhotoviteľ</t>
  </si>
  <si>
    <t xml:space="preserve">Odberateľ: Obec Ochodnica </t>
  </si>
  <si>
    <t xml:space="preserve">JKSO : </t>
  </si>
  <si>
    <t>Stavba : Kultúrny dom Ochodnica - stavebné úpravy</t>
  </si>
  <si>
    <t>Objekt : Dažďová kanalizácia, zateplenie stien</t>
  </si>
  <si>
    <t>Ochodnica</t>
  </si>
  <si>
    <t>JKSO :</t>
  </si>
  <si>
    <t>Stanislav Hlubina</t>
  </si>
  <si>
    <t xml:space="preserve">Obec Ochodnica </t>
  </si>
  <si>
    <t>Ochod nica</t>
  </si>
  <si>
    <t xml:space="preserve"> Práce nadčas</t>
  </si>
  <si>
    <t xml:space="preserve"> Murárske výpomoce</t>
  </si>
  <si>
    <t xml:space="preserve"> Bez pevnej podlahy</t>
  </si>
  <si>
    <t xml:space="preserve"> Zariadenie staveniska</t>
  </si>
  <si>
    <t xml:space="preserve"> Prevádzkové vplyvy</t>
  </si>
  <si>
    <t xml:space="preserve"> Sťažené podmienky</t>
  </si>
  <si>
    <t xml:space="preserve"> Inžinierska činnosť</t>
  </si>
  <si>
    <t xml:space="preserve"> Projektové práce</t>
  </si>
  <si>
    <t xml:space="preserve"> DPH  20% z:</t>
  </si>
  <si>
    <t xml:space="preserve"> DPH   0% z:</t>
  </si>
  <si>
    <t xml:space="preserve"> Odpočet - prípočet</t>
  </si>
  <si>
    <t>Zaradenie</t>
  </si>
  <si>
    <t>pre KL</t>
  </si>
  <si>
    <t>Lev0</t>
  </si>
  <si>
    <t>pozícia</t>
  </si>
  <si>
    <t>PRÁCE A DODÁVKY HSV</t>
  </si>
  <si>
    <t>1 - ZEMNE PRÁCE</t>
  </si>
  <si>
    <t>221</t>
  </si>
  <si>
    <t>113107131</t>
  </si>
  <si>
    <t>Odstránenie podkladov alebo krytov z betónu prost. hr. do 150 mm, do 200 m2</t>
  </si>
  <si>
    <t>m2</t>
  </si>
  <si>
    <t>11310-7131</t>
  </si>
  <si>
    <t>45.11.11</t>
  </si>
  <si>
    <t>EK</t>
  </si>
  <si>
    <t>S</t>
  </si>
  <si>
    <t>demontáž betónovej plochy pred vstupmi - 2x</t>
  </si>
  <si>
    <t>3,50*1,20*2 =   8,400</t>
  </si>
  <si>
    <t>demontáž časti betónovej plochy - v rohu</t>
  </si>
  <si>
    <t>5,00*1,00 =   5,000</t>
  </si>
  <si>
    <t>(3,50-1,00)*1,00 =   2,500</t>
  </si>
  <si>
    <t>113107132</t>
  </si>
  <si>
    <t>Odstránenie podkladov alebo krytov z betónu prost. hr. 150-300 mm, do 200 m2</t>
  </si>
  <si>
    <t>11310-7132</t>
  </si>
  <si>
    <t>asanácia schodiska</t>
  </si>
  <si>
    <t>1,30*7,00 =   9,100</t>
  </si>
  <si>
    <t>001</t>
  </si>
  <si>
    <t>130001101</t>
  </si>
  <si>
    <t>Príplatok za sťažené vykopávky v blízkosti podzem. vedenia</t>
  </si>
  <si>
    <t>m3</t>
  </si>
  <si>
    <t>45.11.21</t>
  </si>
  <si>
    <t>30% z výkopu</t>
  </si>
  <si>
    <t>84,60*0,3 =   25,380</t>
  </si>
  <si>
    <t>272</t>
  </si>
  <si>
    <t>132201201</t>
  </si>
  <si>
    <t>Hĺbenie rýh šírka do 2 m v horn. tr. 3 do 100 m3</t>
  </si>
  <si>
    <t>13220-1201</t>
  </si>
  <si>
    <t>hlavná trasa</t>
  </si>
  <si>
    <t>(10,00+5,00+14,00+5,00+3,50+9,50)*1,00*1,80 =   84,600</t>
  </si>
  <si>
    <t>151101101</t>
  </si>
  <si>
    <t>Zhotovenie paženia rýh pre podz. vedenie príložné hl. do 2 m</t>
  </si>
  <si>
    <t>15110-1101</t>
  </si>
  <si>
    <t>jednostranne</t>
  </si>
  <si>
    <t>(10,00+5,00+14,00+5,00+3,50)*1,80*1 =   67,500</t>
  </si>
  <si>
    <t>dvojstranne</t>
  </si>
  <si>
    <t>9,50*1,80*2 =   34,200</t>
  </si>
  <si>
    <t>151101111</t>
  </si>
  <si>
    <t>Odstránenie paženia rýh pre podz. vedenie príložné hl. do 2 m</t>
  </si>
  <si>
    <t>15110-1111</t>
  </si>
  <si>
    <t>162601102</t>
  </si>
  <si>
    <t>Vodorovné premiestnenie výkopu do 5000 m horn. tr. 1-4</t>
  </si>
  <si>
    <t>16260-1102</t>
  </si>
  <si>
    <t>45.11.24</t>
  </si>
  <si>
    <t>167101101</t>
  </si>
  <si>
    <t>Nakladanie výkopku do 100 m3 v horn. tr. 1-4</t>
  </si>
  <si>
    <t>16710-1101</t>
  </si>
  <si>
    <t>odvoz vytlačenej / prebytočnej zeminy</t>
  </si>
  <si>
    <t>37,60 =   37,600</t>
  </si>
  <si>
    <t>167101103</t>
  </si>
  <si>
    <t>Skladanie alebo prekladanie výkopu v horn. tr. 1-4</t>
  </si>
  <si>
    <t>16710-1103</t>
  </si>
  <si>
    <t>pre spätné obsypy</t>
  </si>
  <si>
    <t>84,60-37,60 =   47,000</t>
  </si>
  <si>
    <t>171201201</t>
  </si>
  <si>
    <t>Uloženie sypaniny na skládku /na obecný pozemok/</t>
  </si>
  <si>
    <t>17120-1201</t>
  </si>
  <si>
    <t>174101001</t>
  </si>
  <si>
    <t>Zásyp zhutnený jám, šachiet, rýh, zárezov alebo okolo objektov do 100 m3</t>
  </si>
  <si>
    <t>175101101</t>
  </si>
  <si>
    <t>Obsyp potrubia bez prehodenia sypaniny</t>
  </si>
  <si>
    <t>obsyp drenáže a potrubia D150mm</t>
  </si>
  <si>
    <t>(10,00+5,00+14,00+5,00+3,50+9,50)*1,00*0,80 =   37,600</t>
  </si>
  <si>
    <t>175101109</t>
  </si>
  <si>
    <t>Obsyp potrubia príplatok za prehodenie sypaniny</t>
  </si>
  <si>
    <t>17510-1109</t>
  </si>
  <si>
    <t>MAT</t>
  </si>
  <si>
    <t>583348200</t>
  </si>
  <si>
    <t>Kamenivo ťažené hrubé drvené 8-16</t>
  </si>
  <si>
    <t>t</t>
  </si>
  <si>
    <t>14.21.12</t>
  </si>
  <si>
    <t xml:space="preserve">                    </t>
  </si>
  <si>
    <t>EZ</t>
  </si>
  <si>
    <t>37,60*2,0 =   75,200</t>
  </si>
  <si>
    <t>181201102</t>
  </si>
  <si>
    <t>Úprava pláne zárezov v horn. tr. 1-4 so zhutnením</t>
  </si>
  <si>
    <t>18120-1102</t>
  </si>
  <si>
    <t>oprava betónovej plochy v rohu</t>
  </si>
  <si>
    <t>5,00*1,00+(3,50-1,00)*1,00 =   7,500</t>
  </si>
  <si>
    <t>nová plocha - zámková dlažba</t>
  </si>
  <si>
    <t>2,00*2,00*2 =   8,000</t>
  </si>
  <si>
    <t>231</t>
  </si>
  <si>
    <t>182001111</t>
  </si>
  <si>
    <t>Plošná úprava terénu, nerovnosti do +-100 mm v rovine</t>
  </si>
  <si>
    <t>18200-1111</t>
  </si>
  <si>
    <t>po zásype rýh</t>
  </si>
  <si>
    <t>(10,00+5,00+14,00+5,00+3,50+9,50)*1,00 =   47,000</t>
  </si>
  <si>
    <t xml:space="preserve">1 - ZEMNE PRÁCE  spolu: </t>
  </si>
  <si>
    <t>2 - ZÁKLADY</t>
  </si>
  <si>
    <t>002</t>
  </si>
  <si>
    <t>212756110</t>
  </si>
  <si>
    <t>Trativody z drenážnych rúrok plastových flexibilných D 100 mm bez lôžka</t>
  </si>
  <si>
    <t>m</t>
  </si>
  <si>
    <t>21275-6110</t>
  </si>
  <si>
    <t>45.25.21</t>
  </si>
  <si>
    <t>2x drenáž</t>
  </si>
  <si>
    <t>(10,00+5,00+14,00+5,00+3,50+9,50)*2 =   94,000</t>
  </si>
  <si>
    <t>212971110</t>
  </si>
  <si>
    <t>Zhotovenie opláštenia trativodov z geotextílie sklon do 1:2,5</t>
  </si>
  <si>
    <t>21297-1110</t>
  </si>
  <si>
    <t>opláštenia zásypu š.1,0 v.0,80m</t>
  </si>
  <si>
    <t>(10,00+5,00+14,00+5,00+3,50+9,50)*(1,00+0,80)*2 =   169,200</t>
  </si>
  <si>
    <t>693D00108</t>
  </si>
  <si>
    <t>Geotextília - 300 g/m2 - 101552</t>
  </si>
  <si>
    <t>17.20.10</t>
  </si>
  <si>
    <t xml:space="preserve">101552              </t>
  </si>
  <si>
    <t>169,20*1,15 =   194,580</t>
  </si>
  <si>
    <t xml:space="preserve">2 - ZÁKLADY  spolu: </t>
  </si>
  <si>
    <t>5 - KOMUNIKÁCIE</t>
  </si>
  <si>
    <t>564761111</t>
  </si>
  <si>
    <t>Podklad z kameniva hrub. drveného 32-63 mm hr. 200 mm</t>
  </si>
  <si>
    <t>56476-1111</t>
  </si>
  <si>
    <t>45.23.11</t>
  </si>
  <si>
    <t>567121225</t>
  </si>
  <si>
    <t>Podklad z prostého betónu tr. C 16/20 hr. 150 mm</t>
  </si>
  <si>
    <t>56712-1225</t>
  </si>
  <si>
    <t>596811220</t>
  </si>
  <si>
    <t>Kladenie bet. dlažby pre chodcov do lôžka z kam., veľ. do 0,25 m2, pl. do 50 m2</t>
  </si>
  <si>
    <t>59681-1220</t>
  </si>
  <si>
    <t>45.23.12</t>
  </si>
  <si>
    <t>592462885</t>
  </si>
  <si>
    <t>Dlažba betónová Hladká prírodná 500x500x50mm (4,0ks/m2)</t>
  </si>
  <si>
    <t xml:space="preserve">  .  .  </t>
  </si>
  <si>
    <t>8,00*1,05 =   8,400</t>
  </si>
  <si>
    <t xml:space="preserve">5 - KOMUNIKÁCIE  spolu: </t>
  </si>
  <si>
    <t>6 - ÚPRAVY POVRCHOV, PODLAHY, VÝPLNE</t>
  </si>
  <si>
    <t>014</t>
  </si>
  <si>
    <t>622422511</t>
  </si>
  <si>
    <t>Oprava omietok vápenných a vápennocem. st. člen. 1-2 hladkých 40-50%</t>
  </si>
  <si>
    <t>62242-2511</t>
  </si>
  <si>
    <t>45.41.10</t>
  </si>
  <si>
    <t>oprava stien - vyrovnanie</t>
  </si>
  <si>
    <t>9,00*1,80 =   16,200</t>
  </si>
  <si>
    <t>4,00*1,80 =   7,200</t>
  </si>
  <si>
    <t>19,00*1,80 =   34,200</t>
  </si>
  <si>
    <t>3,50*1,80 =   6,300</t>
  </si>
  <si>
    <t>011</t>
  </si>
  <si>
    <t>622466115</t>
  </si>
  <si>
    <t>Príprava podkladu pod omietky vonk.stien, zvýš. priľnavosti</t>
  </si>
  <si>
    <t>62246-6115</t>
  </si>
  <si>
    <t>622909010</t>
  </si>
  <si>
    <t>Očistenie vonkajšej omietky vysokotlakovou súpravou WAP</t>
  </si>
  <si>
    <t>62290-9010</t>
  </si>
  <si>
    <t>očistenie steny pod odkope</t>
  </si>
  <si>
    <t xml:space="preserve">6 - ÚPRAVY POVRCHOV, PODLAHY, VÝPLNE  spolu: </t>
  </si>
  <si>
    <t>8 - RÚROVÉ VEDENIA</t>
  </si>
  <si>
    <t>271</t>
  </si>
  <si>
    <t>871313121</t>
  </si>
  <si>
    <t>Montáž potrubia z kanalizačných rúr z PVC v otvorenom výkope do 20% DN 150, tesnenie gum. krúžkami</t>
  </si>
  <si>
    <t>87131-3121</t>
  </si>
  <si>
    <t>45.21.41</t>
  </si>
  <si>
    <t>10,00+5,00+14,00+5,00+3,50+9,50 =   47,000</t>
  </si>
  <si>
    <t>pripojenie zvodu</t>
  </si>
  <si>
    <t>2,50*1 =   2,500</t>
  </si>
  <si>
    <t>2865P0122</t>
  </si>
  <si>
    <t>Rúra kanalizačná PVC hladká SN4 160x4,0x1000 + tvarovky</t>
  </si>
  <si>
    <t>kus</t>
  </si>
  <si>
    <t>25.21.22</t>
  </si>
  <si>
    <t xml:space="preserve">KGEM160/1           </t>
  </si>
  <si>
    <t>49,50*1,05 =   51,975</t>
  </si>
  <si>
    <t>894806220</t>
  </si>
  <si>
    <t>Montáž revíznej šachty z PVC, DN šachty 315, DN potrubia 200, hl. 1700 do 2000 mm</t>
  </si>
  <si>
    <t>89480-6220</t>
  </si>
  <si>
    <t>2863N8921</t>
  </si>
  <si>
    <t>Dno šachtové priebežné, hrdlové PP, DN315/160</t>
  </si>
  <si>
    <t xml:space="preserve">42 75 31            </t>
  </si>
  <si>
    <t>2863N8942</t>
  </si>
  <si>
    <t>Predĺženie hladké PVC DN 315/6000</t>
  </si>
  <si>
    <t>2863N8940</t>
  </si>
  <si>
    <t xml:space="preserve">42 72 12            </t>
  </si>
  <si>
    <t>899101111</t>
  </si>
  <si>
    <t>Osadenie poklopov liatinových, oceľových, plastových s rámom do 50 kg</t>
  </si>
  <si>
    <t>89910-1111</t>
  </si>
  <si>
    <t>2863N8951</t>
  </si>
  <si>
    <t>Veko šachtové DN300 HDPE</t>
  </si>
  <si>
    <t xml:space="preserve">42 44 40            </t>
  </si>
  <si>
    <t xml:space="preserve">8 - RÚROVÉ VEDENIA  spolu: </t>
  </si>
  <si>
    <t>9 - OSTATNÉ KONŠTRUKCIE A PRÁCE</t>
  </si>
  <si>
    <t>917862111</t>
  </si>
  <si>
    <t>Osad. chodník. obrubníka betón. stojatého s oporou do lôžka z betónu tr. C 12/15</t>
  </si>
  <si>
    <t>91786-2111</t>
  </si>
  <si>
    <t>(2,00+2,00*2)*2 =   12,000</t>
  </si>
  <si>
    <t>592173208</t>
  </si>
  <si>
    <t>Obrubník záhonový 100x5x20</t>
  </si>
  <si>
    <t>26.61.11</t>
  </si>
  <si>
    <t>12,00*1,05 =   12,600</t>
  </si>
  <si>
    <t>918101111</t>
  </si>
  <si>
    <t>Lôžko pod obrubníky, krajníky, obruby z betónu tr. C 12/15</t>
  </si>
  <si>
    <t>91810-1111</t>
  </si>
  <si>
    <t>12,00*0,25*0,20 =   0,600</t>
  </si>
  <si>
    <t>919735122</t>
  </si>
  <si>
    <t>Rezanie stávajúceho betónového krytu alebo podkladu hr. 50-100 mm</t>
  </si>
  <si>
    <t>91973-5122</t>
  </si>
  <si>
    <t>narezanie bet.plochu pri stene</t>
  </si>
  <si>
    <t>4,00+2,50 =   6,500</t>
  </si>
  <si>
    <t>013</t>
  </si>
  <si>
    <t>961044111</t>
  </si>
  <si>
    <t>Búranie základov z betónu prostého alebo otvorov nad 4 m2</t>
  </si>
  <si>
    <t>96104-4111</t>
  </si>
  <si>
    <t>rozbitie zasypaného schodiska v bet.ploche</t>
  </si>
  <si>
    <t>0,75 =   0,750</t>
  </si>
  <si>
    <t>odstránenie schodiska na teréne horná časť</t>
  </si>
  <si>
    <t>967041112</t>
  </si>
  <si>
    <t>Prisekanie rovných ostení v betóne</t>
  </si>
  <si>
    <t>96704-1112</t>
  </si>
  <si>
    <t>osekanie 30% plochy stien - vyrovnanie výstupkov</t>
  </si>
  <si>
    <t>9,00*1,80*0,3 =   4,860</t>
  </si>
  <si>
    <t>4,00*1,80*0,3 =   2,160</t>
  </si>
  <si>
    <t>19,00*1,80*0,3 =   10,260</t>
  </si>
  <si>
    <t>3,50*1,80*0,3 =   1,890</t>
  </si>
  <si>
    <t>978015261</t>
  </si>
  <si>
    <t>Otlčenie vonk. omietok váp. vápenocem. zlož. I-IV do 50 %</t>
  </si>
  <si>
    <t>97801-5261</t>
  </si>
  <si>
    <t>979082111</t>
  </si>
  <si>
    <t>Vnútrostavenisková doprava sute a vybúraných hmôt do 10 m</t>
  </si>
  <si>
    <t>97908-2111</t>
  </si>
  <si>
    <t>979084216</t>
  </si>
  <si>
    <t>Vodorovná doprava vybúraných hmôt po suchu do 5 km</t>
  </si>
  <si>
    <t>97908-4216</t>
  </si>
  <si>
    <t>312</t>
  </si>
  <si>
    <t>979086213</t>
  </si>
  <si>
    <t>Nakladanie vybúraných hmôt</t>
  </si>
  <si>
    <t>97908-6213</t>
  </si>
  <si>
    <t>979131409</t>
  </si>
  <si>
    <t>Poplatok za ulož.a znešk.staveb.sute na vymedzených skládkach "O"-ostatný odpad</t>
  </si>
  <si>
    <t>97913-1409</t>
  </si>
  <si>
    <t>998271101</t>
  </si>
  <si>
    <t>Presun hmôt pre lôžko a obsyp vonkajšieho vodovodného a kanalizačného potrubia</t>
  </si>
  <si>
    <t>99827-1101</t>
  </si>
  <si>
    <t>45.21.42</t>
  </si>
  <si>
    <t xml:space="preserve">9 - OSTATNÉ KONŠTRUKCIE A PRÁCE  spolu: </t>
  </si>
  <si>
    <t xml:space="preserve">PRÁCE A DODÁVKY HSV  spolu: </t>
  </si>
  <si>
    <t>PRÁCE A DODÁVKY PSV</t>
  </si>
  <si>
    <t>711 - Izolácie proti vode a vlhkosti</t>
  </si>
  <si>
    <t>711</t>
  </si>
  <si>
    <t>711132101</t>
  </si>
  <si>
    <t>Zhotovenie izolácie proti vlhkosti pásmi AIP na sucho zvislá</t>
  </si>
  <si>
    <t>I</t>
  </si>
  <si>
    <t>71113-2101</t>
  </si>
  <si>
    <t>45.22.20</t>
  </si>
  <si>
    <t>IK</t>
  </si>
  <si>
    <t>2831J2003</t>
  </si>
  <si>
    <t>Fólia nopová 8, v.role 2 m - 104989</t>
  </si>
  <si>
    <t>25.21.41</t>
  </si>
  <si>
    <t xml:space="preserve">104989              </t>
  </si>
  <si>
    <t>IZ</t>
  </si>
  <si>
    <t>63,90*1,20 =   76,680</t>
  </si>
  <si>
    <t>998711201</t>
  </si>
  <si>
    <t>Presun hmôt pre izolácie proti vode v objektoch výšky do 6 m</t>
  </si>
  <si>
    <t>99871-1201</t>
  </si>
  <si>
    <t xml:space="preserve">711 - Izolácie proti vode a vlhkosti  spolu: </t>
  </si>
  <si>
    <t>713 - Izolácie tepelné</t>
  </si>
  <si>
    <t>713</t>
  </si>
  <si>
    <t>713133205</t>
  </si>
  <si>
    <t>Montáž tepel. izolácie podzem. stien a základov extr. polyst. prikotvením alebo do lepidla</t>
  </si>
  <si>
    <t>71313-3205</t>
  </si>
  <si>
    <t>zateplenie podzemnej steny</t>
  </si>
  <si>
    <t>2831Z0705</t>
  </si>
  <si>
    <t>Doska z extrudovaného polystyrénu XPS hr.5cm</t>
  </si>
  <si>
    <t>63,90*1,05 =   67,095</t>
  </si>
  <si>
    <t>998713201</t>
  </si>
  <si>
    <t>Presun hmôt pre izolácie tepelné v objektoch výšky do 6 m</t>
  </si>
  <si>
    <t>99871-3201</t>
  </si>
  <si>
    <t>45.32.11</t>
  </si>
  <si>
    <t xml:space="preserve">713 - Izolácie tepelné  spolu: </t>
  </si>
  <si>
    <t>721 - Vnútorná kanalizácia</t>
  </si>
  <si>
    <t>721</t>
  </si>
  <si>
    <t>721170947</t>
  </si>
  <si>
    <t>Opr. PVC potrubia, prepojenie existujúceho potrubia D 160</t>
  </si>
  <si>
    <t>72117-0967</t>
  </si>
  <si>
    <t>45.33.20</t>
  </si>
  <si>
    <t>"pripojenie na jestv.šachtu vrátane pridružených prác a materiálu"   1 =   1,000</t>
  </si>
  <si>
    <t>721242213</t>
  </si>
  <si>
    <t>Univerzálny lapač strešných splavenín z PVC, bočný 300x155/110</t>
  </si>
  <si>
    <t>72124-2213</t>
  </si>
  <si>
    <t>721300940</t>
  </si>
  <si>
    <t>Opr. kanaliz. oprava a prečistenie dvorných vpustov do D 300mm</t>
  </si>
  <si>
    <t>72130-0941</t>
  </si>
  <si>
    <t>"oprava, zabetónovanie a pripojenie dvorného vpustu"  1 =   1,000</t>
  </si>
  <si>
    <t>998721201</t>
  </si>
  <si>
    <t>Presun hmôt pre vnút. kanalizáciu v objektoch výšky do 6 m</t>
  </si>
  <si>
    <t>99872-1201</t>
  </si>
  <si>
    <t>45.33.30</t>
  </si>
  <si>
    <t xml:space="preserve">721 - Vnútorná kanalizácia  spolu: </t>
  </si>
  <si>
    <t xml:space="preserve">PRÁCE A DODÁVKY PSV  spolu: </t>
  </si>
  <si>
    <t>Za rozpočet celkom</t>
  </si>
  <si>
    <t xml:space="preserve">Spracoval:                      </t>
  </si>
  <si>
    <t xml:space="preserve">Dátum: </t>
  </si>
  <si>
    <t xml:space="preserve">Dodávateľ: </t>
  </si>
  <si>
    <t xml:space="preserve">Spracoval:                        </t>
  </si>
  <si>
    <t xml:space="preserve">Dodávateľ: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</si>
</sst>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&quot; Sk&quot;;[Red]\-#,##0&quot; Sk&quot;"/>
    <numFmt numFmtId="165" formatCode="_-* #,##0&quot; Sk&quot;_-;\-* #,##0&quot; Sk&quot;_-;_-* &quot;- Sk&quot;_-;_-@_-"/>
    <numFmt numFmtId="166" formatCode="#,##0.000"/>
    <numFmt numFmtId="167" formatCode="#,##0.00000"/>
    <numFmt numFmtId="168" formatCode="0.000"/>
    <numFmt numFmtId="169" formatCode="0.00\ %"/>
    <numFmt numFmtId="170" formatCode="#,##0\ "/>
  </numFmts>
  <fonts count="17">
    <font>
      <sz val="10"/>
      <name val="Arial"/>
      <charset val="238"/>
    </font>
    <font>
      <b/>
      <sz val="7"/>
      <name val="Letter Gothic CE"/>
      <charset val="238"/>
    </font>
    <font>
      <sz val="11"/>
      <color indexed="8"/>
      <name val="Calibri"/>
      <charset val="238"/>
    </font>
    <font>
      <sz val="11"/>
      <color indexed="9"/>
      <name val="Calibri"/>
      <charset val="238"/>
    </font>
    <font>
      <b/>
      <sz val="11"/>
      <color indexed="8"/>
      <name val="Calibri"/>
      <charset val="238"/>
    </font>
    <font>
      <sz val="10"/>
      <name val="Arial CE"/>
      <charset val="238"/>
    </font>
    <font>
      <b/>
      <sz val="18"/>
      <color indexed="62"/>
      <name val="Cambria"/>
      <charset val="238"/>
    </font>
    <font>
      <sz val="11"/>
      <color indexed="10"/>
      <name val="Calibri"/>
      <charset val="238"/>
    </font>
    <font>
      <sz val="8"/>
      <name val="Arial Narrow"/>
      <charset val="238"/>
    </font>
    <font>
      <b/>
      <sz val="8"/>
      <name val="Arial Narrow"/>
      <charset val="238"/>
    </font>
    <font>
      <sz val="8"/>
      <color indexed="9"/>
      <name val="Arial Narrow"/>
      <charset val="238"/>
    </font>
    <font>
      <b/>
      <sz val="8"/>
      <color indexed="9"/>
      <name val="Arial Narrow"/>
      <charset val="238"/>
    </font>
    <font>
      <b/>
      <sz val="10"/>
      <name val="Arial Narrow"/>
      <charset val="238"/>
    </font>
    <font>
      <sz val="8"/>
      <color indexed="12"/>
      <name val="Arial Narrow"/>
      <charset val="238"/>
    </font>
    <font>
      <sz val="10"/>
      <name val="Arial"/>
      <charset val="238"/>
    </font>
    <font>
      <b/>
      <sz val="8"/>
      <name val="Arial Narrow"/>
      <family val="2"/>
      <charset val="238"/>
    </font>
    <font>
      <sz val="8"/>
      <color rgb="FF0000FF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22"/>
        <bgColor indexed="44"/>
      </patternFill>
    </fill>
    <fill>
      <patternFill patternType="solid">
        <fgColor indexed="31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45"/>
      </patternFill>
    </fill>
    <fill>
      <patternFill patternType="solid">
        <fgColor indexed="23"/>
        <bgColor indexed="54"/>
      </patternFill>
    </fill>
    <fill>
      <patternFill patternType="solid">
        <fgColor indexed="19"/>
        <bgColor indexed="55"/>
      </patternFill>
    </fill>
  </fills>
  <borders count="65">
    <border>
      <left/>
      <right/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/>
      <top style="hair">
        <color indexed="8"/>
      </top>
      <bottom/>
      <diagonal/>
    </border>
    <border>
      <left/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/>
      <top style="hair">
        <color indexed="8"/>
      </top>
      <bottom style="double">
        <color indexed="8"/>
      </bottom>
      <diagonal/>
    </border>
    <border>
      <left/>
      <right/>
      <top style="hair">
        <color indexed="8"/>
      </top>
      <bottom style="double">
        <color indexed="8"/>
      </bottom>
      <diagonal/>
    </border>
    <border>
      <left/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hair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double">
        <color indexed="8"/>
      </bottom>
      <diagonal/>
    </border>
    <border>
      <left/>
      <right style="hair">
        <color indexed="8"/>
      </right>
      <top style="hair">
        <color indexed="8"/>
      </top>
      <bottom style="double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double">
        <color indexed="8"/>
      </left>
      <right/>
      <top/>
      <bottom/>
      <diagonal/>
    </border>
    <border>
      <left/>
      <right/>
      <top style="double">
        <color indexed="8"/>
      </top>
      <bottom/>
      <diagonal/>
    </border>
    <border>
      <left style="hair">
        <color indexed="8"/>
      </left>
      <right/>
      <top style="double">
        <color indexed="8"/>
      </top>
      <bottom/>
      <diagonal/>
    </border>
    <border>
      <left style="hair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2">
    <xf numFmtId="0" fontId="0" fillId="0" borderId="0"/>
    <xf numFmtId="0" fontId="1" fillId="0" borderId="1">
      <alignment vertical="center"/>
    </xf>
    <xf numFmtId="0" fontId="14" fillId="0" borderId="0" applyFill="0" applyBorder="0">
      <alignment vertical="center"/>
    </xf>
    <xf numFmtId="164" fontId="1" fillId="0" borderId="1"/>
    <xf numFmtId="0" fontId="14" fillId="0" borderId="1" applyFill="0"/>
    <xf numFmtId="165" fontId="14" fillId="0" borderId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2" applyNumberFormat="0" applyFill="0" applyAlignment="0" applyProtection="0"/>
    <xf numFmtId="0" fontId="5" fillId="0" borderId="0"/>
    <xf numFmtId="0" fontId="6" fillId="0" borderId="0" applyNumberFormat="0" applyFill="0" applyBorder="0" applyAlignment="0" applyProtection="0"/>
    <xf numFmtId="0" fontId="5" fillId="0" borderId="0"/>
    <xf numFmtId="0" fontId="5" fillId="0" borderId="0"/>
    <xf numFmtId="0" fontId="1" fillId="0" borderId="0" applyBorder="0">
      <alignment vertical="center"/>
    </xf>
    <xf numFmtId="0" fontId="7" fillId="0" borderId="0" applyNumberFormat="0" applyFill="0" applyBorder="0" applyAlignment="0" applyProtection="0"/>
    <xf numFmtId="0" fontId="1" fillId="0" borderId="3">
      <alignment vertical="center"/>
    </xf>
  </cellStyleXfs>
  <cellXfs count="151">
    <xf numFmtId="0" fontId="0" fillId="0" borderId="0" xfId="0"/>
    <xf numFmtId="0" fontId="8" fillId="0" borderId="0" xfId="0" applyFont="1" applyAlignment="1" applyProtection="1">
      <alignment horizontal="right" vertical="top"/>
    </xf>
    <xf numFmtId="49" fontId="8" fillId="0" borderId="0" xfId="0" applyNumberFormat="1" applyFont="1" applyAlignment="1" applyProtection="1">
      <alignment horizontal="center" vertical="top"/>
    </xf>
    <xf numFmtId="49" fontId="8" fillId="0" borderId="0" xfId="0" applyNumberFormat="1" applyFont="1" applyAlignment="1" applyProtection="1">
      <alignment vertical="top"/>
    </xf>
    <xf numFmtId="49" fontId="8" fillId="0" borderId="0" xfId="0" applyNumberFormat="1" applyFont="1" applyAlignment="1" applyProtection="1">
      <alignment horizontal="left" vertical="top" wrapText="1"/>
    </xf>
    <xf numFmtId="166" fontId="8" fillId="0" borderId="0" xfId="0" applyNumberFormat="1" applyFont="1" applyAlignment="1" applyProtection="1">
      <alignment vertical="top"/>
    </xf>
    <xf numFmtId="0" fontId="8" fillId="0" borderId="0" xfId="0" applyFont="1" applyAlignment="1" applyProtection="1">
      <alignment vertical="top"/>
    </xf>
    <xf numFmtId="4" fontId="8" fillId="0" borderId="0" xfId="0" applyNumberFormat="1" applyFont="1" applyAlignment="1" applyProtection="1">
      <alignment vertical="top"/>
    </xf>
    <xf numFmtId="167" fontId="8" fillId="0" borderId="0" xfId="0" applyNumberFormat="1" applyFont="1" applyAlignment="1" applyProtection="1">
      <alignment vertical="top"/>
    </xf>
    <xf numFmtId="0" fontId="8" fillId="0" borderId="0" xfId="0" applyFont="1" applyAlignment="1" applyProtection="1">
      <alignment horizontal="center" vertical="top"/>
    </xf>
    <xf numFmtId="168" fontId="8" fillId="0" borderId="0" xfId="0" applyNumberFormat="1" applyFont="1" applyAlignment="1" applyProtection="1">
      <alignment vertical="top"/>
    </xf>
    <xf numFmtId="0" fontId="8" fillId="0" borderId="0" xfId="0" applyFont="1" applyProtection="1"/>
    <xf numFmtId="0" fontId="9" fillId="0" borderId="0" xfId="0" applyFont="1" applyProtection="1"/>
    <xf numFmtId="4" fontId="8" fillId="0" borderId="0" xfId="0" applyNumberFormat="1" applyFont="1" applyProtection="1"/>
    <xf numFmtId="167" fontId="8" fillId="0" borderId="0" xfId="0" applyNumberFormat="1" applyFont="1" applyProtection="1"/>
    <xf numFmtId="166" fontId="8" fillId="0" borderId="0" xfId="0" applyNumberFormat="1" applyFont="1" applyProtection="1"/>
    <xf numFmtId="0" fontId="10" fillId="0" borderId="0" xfId="27" applyFont="1"/>
    <xf numFmtId="49" fontId="8" fillId="0" borderId="0" xfId="0" applyNumberFormat="1" applyFont="1" applyProtection="1"/>
    <xf numFmtId="0" fontId="11" fillId="0" borderId="0" xfId="27" applyFont="1"/>
    <xf numFmtId="49" fontId="11" fillId="0" borderId="0" xfId="27" applyNumberFormat="1" applyFont="1"/>
    <xf numFmtId="49" fontId="8" fillId="0" borderId="0" xfId="0" applyNumberFormat="1" applyFont="1" applyAlignment="1" applyProtection="1">
      <alignment horizontal="center"/>
    </xf>
    <xf numFmtId="49" fontId="8" fillId="0" borderId="0" xfId="0" applyNumberFormat="1" applyFont="1" applyAlignment="1" applyProtection="1"/>
    <xf numFmtId="0" fontId="12" fillId="0" borderId="0" xfId="0" applyFont="1" applyProtection="1"/>
    <xf numFmtId="0" fontId="8" fillId="0" borderId="14" xfId="0" applyFont="1" applyBorder="1" applyAlignment="1" applyProtection="1">
      <alignment horizontal="center"/>
    </xf>
    <xf numFmtId="0" fontId="8" fillId="0" borderId="15" xfId="0" applyFont="1" applyBorder="1" applyAlignment="1" applyProtection="1">
      <alignment horizontal="center"/>
    </xf>
    <xf numFmtId="0" fontId="8" fillId="0" borderId="4" xfId="0" applyNumberFormat="1" applyFont="1" applyBorder="1" applyAlignment="1" applyProtection="1">
      <alignment horizontal="center"/>
    </xf>
    <xf numFmtId="0" fontId="8" fillId="0" borderId="14" xfId="0" applyNumberFormat="1" applyFont="1" applyBorder="1" applyAlignment="1" applyProtection="1">
      <alignment horizontal="center"/>
    </xf>
    <xf numFmtId="0" fontId="13" fillId="0" borderId="4" xfId="0" applyFont="1" applyBorder="1" applyAlignment="1" applyProtection="1">
      <alignment horizontal="center"/>
      <protection locked="0"/>
    </xf>
    <xf numFmtId="0" fontId="13" fillId="0" borderId="14" xfId="0" applyFont="1" applyBorder="1" applyAlignment="1" applyProtection="1">
      <alignment horizontal="center"/>
      <protection locked="0"/>
    </xf>
    <xf numFmtId="0" fontId="8" fillId="0" borderId="14" xfId="0" applyFont="1" applyBorder="1" applyAlignment="1" applyProtection="1">
      <alignment horizontal="center"/>
      <protection locked="0"/>
    </xf>
    <xf numFmtId="49" fontId="8" fillId="0" borderId="14" xfId="0" applyNumberFormat="1" applyFont="1" applyBorder="1" applyAlignment="1" applyProtection="1">
      <alignment horizontal="left"/>
    </xf>
    <xf numFmtId="0" fontId="8" fillId="0" borderId="14" xfId="0" applyFont="1" applyBorder="1" applyAlignment="1" applyProtection="1">
      <alignment horizontal="right"/>
    </xf>
    <xf numFmtId="0" fontId="8" fillId="0" borderId="16" xfId="0" applyFont="1" applyBorder="1" applyAlignment="1" applyProtection="1">
      <alignment horizontal="center"/>
    </xf>
    <xf numFmtId="0" fontId="8" fillId="0" borderId="16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/>
    </xf>
    <xf numFmtId="0" fontId="8" fillId="0" borderId="5" xfId="0" applyNumberFormat="1" applyFont="1" applyBorder="1" applyAlignment="1" applyProtection="1">
      <alignment horizontal="center"/>
    </xf>
    <xf numFmtId="0" fontId="8" fillId="0" borderId="16" xfId="0" applyNumberFormat="1" applyFont="1" applyBorder="1" applyAlignment="1" applyProtection="1">
      <alignment horizontal="center"/>
    </xf>
    <xf numFmtId="0" fontId="13" fillId="0" borderId="5" xfId="0" applyFont="1" applyBorder="1" applyAlignment="1" applyProtection="1">
      <alignment horizontal="center"/>
      <protection locked="0"/>
    </xf>
    <xf numFmtId="0" fontId="13" fillId="0" borderId="16" xfId="0" applyFont="1" applyBorder="1" applyAlignment="1" applyProtection="1">
      <alignment horizontal="center"/>
      <protection locked="0"/>
    </xf>
    <xf numFmtId="0" fontId="8" fillId="0" borderId="16" xfId="0" applyFont="1" applyBorder="1" applyAlignment="1" applyProtection="1">
      <alignment horizontal="center"/>
      <protection locked="0"/>
    </xf>
    <xf numFmtId="166" fontId="8" fillId="0" borderId="16" xfId="0" applyNumberFormat="1" applyFont="1" applyBorder="1" applyProtection="1"/>
    <xf numFmtId="0" fontId="8" fillId="0" borderId="16" xfId="0" applyFont="1" applyBorder="1" applyProtection="1"/>
    <xf numFmtId="49" fontId="8" fillId="0" borderId="16" xfId="0" applyNumberFormat="1" applyFont="1" applyBorder="1" applyAlignment="1" applyProtection="1">
      <alignment horizontal="left"/>
    </xf>
    <xf numFmtId="0" fontId="8" fillId="0" borderId="16" xfId="0" applyFont="1" applyBorder="1" applyAlignment="1" applyProtection="1">
      <alignment horizontal="right"/>
    </xf>
    <xf numFmtId="0" fontId="8" fillId="0" borderId="0" xfId="28" applyFont="1"/>
    <xf numFmtId="0" fontId="8" fillId="0" borderId="0" xfId="28" applyFont="1" applyAlignment="1">
      <alignment horizontal="left" vertical="center"/>
    </xf>
    <xf numFmtId="0" fontId="12" fillId="0" borderId="0" xfId="27" applyFont="1" applyAlignment="1">
      <alignment horizontal="left" vertical="center"/>
    </xf>
    <xf numFmtId="0" fontId="8" fillId="0" borderId="17" xfId="28" applyFont="1" applyBorder="1" applyAlignment="1">
      <alignment horizontal="left" vertical="center"/>
    </xf>
    <xf numFmtId="0" fontId="8" fillId="0" borderId="18" xfId="28" applyFont="1" applyBorder="1" applyAlignment="1">
      <alignment horizontal="left" vertical="center"/>
    </xf>
    <xf numFmtId="0" fontId="8" fillId="0" borderId="18" xfId="28" applyFont="1" applyBorder="1" applyAlignment="1">
      <alignment horizontal="right" vertical="center"/>
    </xf>
    <xf numFmtId="0" fontId="8" fillId="0" borderId="19" xfId="28" applyFont="1" applyBorder="1" applyAlignment="1">
      <alignment horizontal="left" vertical="center"/>
    </xf>
    <xf numFmtId="0" fontId="8" fillId="0" borderId="20" xfId="28" applyFont="1" applyBorder="1" applyAlignment="1">
      <alignment horizontal="left" vertical="center"/>
    </xf>
    <xf numFmtId="0" fontId="8" fillId="0" borderId="12" xfId="28" applyFont="1" applyBorder="1" applyAlignment="1">
      <alignment horizontal="left" vertical="center"/>
    </xf>
    <xf numFmtId="0" fontId="8" fillId="0" borderId="12" xfId="28" applyFont="1" applyBorder="1" applyAlignment="1">
      <alignment horizontal="right" vertical="center"/>
    </xf>
    <xf numFmtId="0" fontId="8" fillId="0" borderId="21" xfId="28" applyFont="1" applyBorder="1" applyAlignment="1">
      <alignment horizontal="left" vertical="center"/>
    </xf>
    <xf numFmtId="0" fontId="8" fillId="0" borderId="22" xfId="28" applyFont="1" applyBorder="1" applyAlignment="1">
      <alignment horizontal="left" vertical="center"/>
    </xf>
    <xf numFmtId="0" fontId="8" fillId="0" borderId="6" xfId="28" applyFont="1" applyBorder="1" applyAlignment="1">
      <alignment horizontal="left" vertical="center"/>
    </xf>
    <xf numFmtId="0" fontId="8" fillId="0" borderId="6" xfId="28" applyFont="1" applyBorder="1" applyAlignment="1">
      <alignment horizontal="right" vertical="center"/>
    </xf>
    <xf numFmtId="0" fontId="8" fillId="0" borderId="23" xfId="28" applyFont="1" applyBorder="1" applyAlignment="1">
      <alignment horizontal="left" vertical="center"/>
    </xf>
    <xf numFmtId="0" fontId="8" fillId="0" borderId="24" xfId="28" applyFont="1" applyBorder="1" applyAlignment="1">
      <alignment horizontal="left" vertical="center"/>
    </xf>
    <xf numFmtId="0" fontId="8" fillId="0" borderId="25" xfId="28" applyFont="1" applyBorder="1" applyAlignment="1">
      <alignment horizontal="left" vertical="center"/>
    </xf>
    <xf numFmtId="0" fontId="8" fillId="0" borderId="25" xfId="28" applyFont="1" applyBorder="1" applyAlignment="1">
      <alignment horizontal="right" vertical="center"/>
    </xf>
    <xf numFmtId="0" fontId="8" fillId="0" borderId="26" xfId="28" applyFont="1" applyBorder="1" applyAlignment="1">
      <alignment horizontal="left" vertical="center"/>
    </xf>
    <xf numFmtId="0" fontId="8" fillId="0" borderId="27" xfId="28" applyFont="1" applyBorder="1" applyAlignment="1">
      <alignment horizontal="left" vertical="center"/>
    </xf>
    <xf numFmtId="0" fontId="8" fillId="0" borderId="8" xfId="28" applyFont="1" applyBorder="1" applyAlignment="1">
      <alignment horizontal="right" vertical="center"/>
    </xf>
    <xf numFmtId="0" fontId="8" fillId="0" borderId="8" xfId="28" applyFont="1" applyBorder="1" applyAlignment="1">
      <alignment horizontal="left" vertical="center"/>
    </xf>
    <xf numFmtId="0" fontId="8" fillId="0" borderId="28" xfId="28" applyFont="1" applyBorder="1" applyAlignment="1">
      <alignment horizontal="left" vertical="center"/>
    </xf>
    <xf numFmtId="0" fontId="8" fillId="0" borderId="29" xfId="28" applyFont="1" applyBorder="1" applyAlignment="1">
      <alignment horizontal="left" vertical="center"/>
    </xf>
    <xf numFmtId="0" fontId="8" fillId="0" borderId="30" xfId="28" applyFont="1" applyBorder="1" applyAlignment="1">
      <alignment horizontal="left" vertical="center"/>
    </xf>
    <xf numFmtId="0" fontId="8" fillId="0" borderId="31" xfId="28" applyFont="1" applyBorder="1" applyAlignment="1">
      <alignment horizontal="left" vertical="center"/>
    </xf>
    <xf numFmtId="0" fontId="8" fillId="0" borderId="17" xfId="28" applyFont="1" applyBorder="1" applyAlignment="1">
      <alignment horizontal="right" vertical="center"/>
    </xf>
    <xf numFmtId="3" fontId="8" fillId="0" borderId="32" xfId="28" applyNumberFormat="1" applyFont="1" applyBorder="1" applyAlignment="1">
      <alignment horizontal="right" vertical="center"/>
    </xf>
    <xf numFmtId="3" fontId="8" fillId="0" borderId="19" xfId="28" applyNumberFormat="1" applyFont="1" applyBorder="1" applyAlignment="1">
      <alignment horizontal="right" vertical="center"/>
    </xf>
    <xf numFmtId="0" fontId="8" fillId="0" borderId="27" xfId="28" applyFont="1" applyBorder="1" applyAlignment="1">
      <alignment horizontal="right" vertical="center"/>
    </xf>
    <xf numFmtId="3" fontId="8" fillId="0" borderId="9" xfId="28" applyNumberFormat="1" applyFont="1" applyBorder="1" applyAlignment="1">
      <alignment horizontal="right" vertical="center"/>
    </xf>
    <xf numFmtId="3" fontId="8" fillId="0" borderId="28" xfId="28" applyNumberFormat="1" applyFont="1" applyBorder="1" applyAlignment="1">
      <alignment horizontal="right" vertical="center"/>
    </xf>
    <xf numFmtId="0" fontId="8" fillId="0" borderId="29" xfId="28" applyFont="1" applyBorder="1" applyAlignment="1">
      <alignment horizontal="right" vertical="center"/>
    </xf>
    <xf numFmtId="3" fontId="8" fillId="0" borderId="33" xfId="28" applyNumberFormat="1" applyFont="1" applyBorder="1" applyAlignment="1">
      <alignment horizontal="right" vertical="center"/>
    </xf>
    <xf numFmtId="0" fontId="8" fillId="0" borderId="30" xfId="28" applyFont="1" applyBorder="1" applyAlignment="1">
      <alignment horizontal="right" vertical="center"/>
    </xf>
    <xf numFmtId="3" fontId="8" fillId="0" borderId="31" xfId="28" applyNumberFormat="1" applyFont="1" applyBorder="1" applyAlignment="1">
      <alignment horizontal="right" vertical="center"/>
    </xf>
    <xf numFmtId="0" fontId="9" fillId="0" borderId="34" xfId="28" applyFont="1" applyBorder="1" applyAlignment="1">
      <alignment horizontal="center" vertical="center"/>
    </xf>
    <xf numFmtId="0" fontId="8" fillId="0" borderId="35" xfId="28" applyFont="1" applyBorder="1" applyAlignment="1">
      <alignment horizontal="left" vertical="center"/>
    </xf>
    <xf numFmtId="0" fontId="8" fillId="0" borderId="35" xfId="28" applyFont="1" applyBorder="1" applyAlignment="1">
      <alignment horizontal="center" vertical="center"/>
    </xf>
    <xf numFmtId="0" fontId="8" fillId="0" borderId="36" xfId="28" applyFont="1" applyBorder="1" applyAlignment="1">
      <alignment horizontal="center" vertical="center"/>
    </xf>
    <xf numFmtId="0" fontId="8" fillId="0" borderId="37" xfId="28" applyFont="1" applyBorder="1" applyAlignment="1">
      <alignment horizontal="center" vertical="center"/>
    </xf>
    <xf numFmtId="0" fontId="8" fillId="0" borderId="38" xfId="28" applyFont="1" applyBorder="1" applyAlignment="1">
      <alignment horizontal="center" vertical="center"/>
    </xf>
    <xf numFmtId="0" fontId="8" fillId="0" borderId="39" xfId="28" applyFont="1" applyBorder="1" applyAlignment="1">
      <alignment horizontal="center" vertical="center"/>
    </xf>
    <xf numFmtId="0" fontId="8" fillId="0" borderId="40" xfId="28" applyFont="1" applyBorder="1" applyAlignment="1">
      <alignment horizontal="center" vertical="center"/>
    </xf>
    <xf numFmtId="0" fontId="8" fillId="0" borderId="41" xfId="28" applyFont="1" applyBorder="1" applyAlignment="1">
      <alignment horizontal="left" vertical="center"/>
    </xf>
    <xf numFmtId="0" fontId="8" fillId="0" borderId="7" xfId="28" applyFont="1" applyBorder="1" applyAlignment="1">
      <alignment horizontal="left" vertical="center"/>
    </xf>
    <xf numFmtId="0" fontId="8" fillId="0" borderId="43" xfId="28" applyNumberFormat="1" applyFont="1" applyBorder="1" applyAlignment="1">
      <alignment horizontal="left" vertical="center"/>
    </xf>
    <xf numFmtId="0" fontId="8" fillId="0" borderId="44" xfId="28" applyFont="1" applyBorder="1" applyAlignment="1">
      <alignment horizontal="center" vertical="center"/>
    </xf>
    <xf numFmtId="0" fontId="8" fillId="0" borderId="3" xfId="28" applyFont="1" applyBorder="1" applyAlignment="1">
      <alignment horizontal="left" vertical="center"/>
    </xf>
    <xf numFmtId="0" fontId="8" fillId="0" borderId="11" xfId="28" applyFont="1" applyBorder="1" applyAlignment="1">
      <alignment horizontal="left" vertical="center"/>
    </xf>
    <xf numFmtId="0" fontId="8" fillId="0" borderId="47" xfId="28" applyFont="1" applyBorder="1" applyAlignment="1">
      <alignment horizontal="center" vertical="center"/>
    </xf>
    <xf numFmtId="0" fontId="8" fillId="0" borderId="48" xfId="28" applyFont="1" applyBorder="1" applyAlignment="1">
      <alignment horizontal="left" vertical="center"/>
    </xf>
    <xf numFmtId="0" fontId="8" fillId="0" borderId="51" xfId="28" applyFont="1" applyBorder="1" applyAlignment="1">
      <alignment horizontal="center" vertical="center"/>
    </xf>
    <xf numFmtId="0" fontId="8" fillId="0" borderId="49" xfId="28" applyFont="1" applyBorder="1" applyAlignment="1">
      <alignment horizontal="right" vertical="center"/>
    </xf>
    <xf numFmtId="0" fontId="8" fillId="0" borderId="37" xfId="28" applyFont="1" applyBorder="1" applyAlignment="1">
      <alignment horizontal="left" vertical="center"/>
    </xf>
    <xf numFmtId="169" fontId="8" fillId="0" borderId="8" xfId="28" applyNumberFormat="1" applyFont="1" applyBorder="1" applyAlignment="1">
      <alignment horizontal="right" vertical="center"/>
    </xf>
    <xf numFmtId="169" fontId="8" fillId="0" borderId="52" xfId="28" applyNumberFormat="1" applyFont="1" applyBorder="1" applyAlignment="1">
      <alignment horizontal="right" vertical="center"/>
    </xf>
    <xf numFmtId="0" fontId="8" fillId="0" borderId="13" xfId="28" applyFont="1" applyBorder="1" applyAlignment="1">
      <alignment horizontal="left" vertical="center"/>
    </xf>
    <xf numFmtId="169" fontId="8" fillId="0" borderId="12" xfId="28" applyNumberFormat="1" applyFont="1" applyBorder="1" applyAlignment="1">
      <alignment horizontal="right" vertical="center"/>
    </xf>
    <xf numFmtId="169" fontId="8" fillId="0" borderId="13" xfId="28" applyNumberFormat="1" applyFont="1" applyBorder="1" applyAlignment="1">
      <alignment horizontal="right" vertical="center"/>
    </xf>
    <xf numFmtId="0" fontId="8" fillId="0" borderId="49" xfId="28" applyFont="1" applyBorder="1" applyAlignment="1">
      <alignment horizontal="left" vertical="center"/>
    </xf>
    <xf numFmtId="0" fontId="8" fillId="0" borderId="51" xfId="28" applyFont="1" applyBorder="1" applyAlignment="1">
      <alignment horizontal="right" vertical="center"/>
    </xf>
    <xf numFmtId="0" fontId="8" fillId="0" borderId="53" xfId="28" applyFont="1" applyBorder="1" applyAlignment="1">
      <alignment horizontal="center" vertical="center"/>
    </xf>
    <xf numFmtId="0" fontId="8" fillId="0" borderId="54" xfId="28" applyFont="1" applyBorder="1" applyAlignment="1">
      <alignment horizontal="left" vertical="center"/>
    </xf>
    <xf numFmtId="0" fontId="8" fillId="0" borderId="54" xfId="28" applyFont="1" applyBorder="1" applyAlignment="1">
      <alignment horizontal="right" vertical="center"/>
    </xf>
    <xf numFmtId="0" fontId="8" fillId="0" borderId="55" xfId="28" applyFont="1" applyBorder="1" applyAlignment="1">
      <alignment horizontal="right" vertical="center"/>
    </xf>
    <xf numFmtId="3" fontId="8" fillId="0" borderId="0" xfId="28" applyNumberFormat="1" applyFont="1" applyBorder="1" applyAlignment="1">
      <alignment horizontal="right" vertical="center"/>
    </xf>
    <xf numFmtId="0" fontId="8" fillId="0" borderId="53" xfId="28" applyFont="1" applyBorder="1" applyAlignment="1">
      <alignment horizontal="left" vertical="center"/>
    </xf>
    <xf numFmtId="0" fontId="8" fillId="0" borderId="0" xfId="28" applyFont="1" applyBorder="1" applyAlignment="1">
      <alignment horizontal="right" vertical="center"/>
    </xf>
    <xf numFmtId="0" fontId="8" fillId="0" borderId="0" xfId="28" applyFont="1" applyBorder="1" applyAlignment="1">
      <alignment horizontal="left" vertical="center"/>
    </xf>
    <xf numFmtId="0" fontId="8" fillId="0" borderId="10" xfId="28" applyFont="1" applyBorder="1" applyAlignment="1">
      <alignment horizontal="right" vertical="center"/>
    </xf>
    <xf numFmtId="0" fontId="8" fillId="0" borderId="9" xfId="28" applyFont="1" applyBorder="1" applyAlignment="1">
      <alignment horizontal="right" vertical="center"/>
    </xf>
    <xf numFmtId="3" fontId="8" fillId="0" borderId="10" xfId="28" applyNumberFormat="1" applyFont="1" applyBorder="1" applyAlignment="1">
      <alignment horizontal="right" vertical="center"/>
    </xf>
    <xf numFmtId="3" fontId="8" fillId="0" borderId="56" xfId="28" applyNumberFormat="1" applyFont="1" applyBorder="1" applyAlignment="1">
      <alignment horizontal="right" vertical="center"/>
    </xf>
    <xf numFmtId="0" fontId="9" fillId="0" borderId="57" xfId="28" applyFont="1" applyBorder="1" applyAlignment="1">
      <alignment horizontal="center" vertical="center"/>
    </xf>
    <xf numFmtId="0" fontId="8" fillId="0" borderId="58" xfId="28" applyFont="1" applyBorder="1" applyAlignment="1">
      <alignment horizontal="left" vertical="center"/>
    </xf>
    <xf numFmtId="0" fontId="8" fillId="0" borderId="59" xfId="28" applyFont="1" applyBorder="1" applyAlignment="1">
      <alignment horizontal="left" vertical="center"/>
    </xf>
    <xf numFmtId="170" fontId="8" fillId="0" borderId="60" xfId="28" applyNumberFormat="1" applyFont="1" applyBorder="1" applyAlignment="1">
      <alignment horizontal="right" vertical="center"/>
    </xf>
    <xf numFmtId="0" fontId="8" fillId="0" borderId="61" xfId="28" applyFont="1" applyBorder="1" applyAlignment="1">
      <alignment horizontal="left" vertical="center"/>
    </xf>
    <xf numFmtId="0" fontId="8" fillId="0" borderId="54" xfId="28" applyFont="1" applyBorder="1" applyAlignment="1">
      <alignment horizontal="center" vertical="center"/>
    </xf>
    <xf numFmtId="0" fontId="8" fillId="0" borderId="62" xfId="28" applyFont="1" applyBorder="1" applyAlignment="1">
      <alignment horizontal="center" vertical="center"/>
    </xf>
    <xf numFmtId="0" fontId="8" fillId="0" borderId="63" xfId="28" applyFont="1" applyBorder="1" applyAlignment="1">
      <alignment horizontal="left" vertical="center"/>
    </xf>
    <xf numFmtId="4" fontId="8" fillId="0" borderId="41" xfId="28" applyNumberFormat="1" applyFont="1" applyBorder="1" applyAlignment="1">
      <alignment horizontal="right" vertical="center"/>
    </xf>
    <xf numFmtId="4" fontId="8" fillId="0" borderId="42" xfId="28" applyNumberFormat="1" applyFont="1" applyBorder="1" applyAlignment="1">
      <alignment horizontal="right" vertical="center"/>
    </xf>
    <xf numFmtId="4" fontId="8" fillId="0" borderId="3" xfId="28" applyNumberFormat="1" applyFont="1" applyBorder="1" applyAlignment="1">
      <alignment horizontal="right" vertical="center"/>
    </xf>
    <xf numFmtId="4" fontId="8" fillId="0" borderId="45" xfId="28" applyNumberFormat="1" applyFont="1" applyBorder="1" applyAlignment="1">
      <alignment horizontal="right" vertical="center"/>
    </xf>
    <xf numFmtId="4" fontId="8" fillId="0" borderId="46" xfId="28" applyNumberFormat="1" applyFont="1" applyBorder="1" applyAlignment="1">
      <alignment horizontal="right" vertical="center"/>
    </xf>
    <xf numFmtId="4" fontId="8" fillId="0" borderId="48" xfId="28" applyNumberFormat="1" applyFont="1" applyBorder="1" applyAlignment="1">
      <alignment horizontal="right" vertical="center"/>
    </xf>
    <xf numFmtId="4" fontId="8" fillId="0" borderId="49" xfId="28" applyNumberFormat="1" applyFont="1" applyBorder="1" applyAlignment="1">
      <alignment horizontal="right" vertical="center"/>
    </xf>
    <xf numFmtId="4" fontId="8" fillId="0" borderId="50" xfId="28" applyNumberFormat="1" applyFont="1" applyBorder="1" applyAlignment="1">
      <alignment horizontal="right" vertical="center"/>
    </xf>
    <xf numFmtId="4" fontId="8" fillId="0" borderId="13" xfId="28" applyNumberFormat="1" applyFont="1" applyBorder="1" applyAlignment="1">
      <alignment horizontal="right" vertical="center"/>
    </xf>
    <xf numFmtId="49" fontId="15" fillId="0" borderId="0" xfId="0" applyNumberFormat="1" applyFont="1" applyAlignment="1" applyProtection="1">
      <alignment vertical="top"/>
    </xf>
    <xf numFmtId="49" fontId="16" fillId="0" borderId="0" xfId="0" applyNumberFormat="1" applyFont="1" applyAlignment="1" applyProtection="1">
      <alignment horizontal="left" vertical="top" wrapText="1"/>
    </xf>
    <xf numFmtId="166" fontId="16" fillId="0" borderId="0" xfId="0" applyNumberFormat="1" applyFont="1" applyAlignment="1" applyProtection="1">
      <alignment vertical="top"/>
    </xf>
    <xf numFmtId="0" fontId="16" fillId="0" borderId="0" xfId="0" applyFont="1" applyAlignment="1" applyProtection="1">
      <alignment vertical="top"/>
    </xf>
    <xf numFmtId="4" fontId="16" fillId="0" borderId="0" xfId="0" applyNumberFormat="1" applyFont="1" applyAlignment="1" applyProtection="1">
      <alignment vertical="top"/>
    </xf>
    <xf numFmtId="167" fontId="16" fillId="0" borderId="0" xfId="0" applyNumberFormat="1" applyFont="1" applyAlignment="1" applyProtection="1">
      <alignment vertical="top"/>
    </xf>
    <xf numFmtId="0" fontId="16" fillId="0" borderId="0" xfId="0" applyFont="1" applyAlignment="1" applyProtection="1">
      <alignment horizontal="center" vertical="top"/>
    </xf>
    <xf numFmtId="168" fontId="16" fillId="0" borderId="0" xfId="0" applyNumberFormat="1" applyFont="1" applyAlignment="1" applyProtection="1">
      <alignment vertical="top"/>
    </xf>
    <xf numFmtId="49" fontId="10" fillId="0" borderId="0" xfId="27" applyNumberFormat="1" applyFont="1"/>
    <xf numFmtId="49" fontId="8" fillId="0" borderId="0" xfId="0" applyNumberFormat="1" applyFont="1" applyAlignment="1" applyProtection="1">
      <alignment horizontal="right" vertical="top" wrapText="1"/>
    </xf>
    <xf numFmtId="4" fontId="15" fillId="0" borderId="0" xfId="0" applyNumberFormat="1" applyFont="1" applyAlignment="1" applyProtection="1">
      <alignment vertical="top"/>
    </xf>
    <xf numFmtId="167" fontId="15" fillId="0" borderId="0" xfId="0" applyNumberFormat="1" applyFont="1" applyAlignment="1" applyProtection="1">
      <alignment vertical="top"/>
    </xf>
    <xf numFmtId="166" fontId="15" fillId="0" borderId="0" xfId="0" applyNumberFormat="1" applyFont="1" applyAlignment="1" applyProtection="1">
      <alignment vertical="top"/>
    </xf>
    <xf numFmtId="49" fontId="15" fillId="0" borderId="0" xfId="0" applyNumberFormat="1" applyFont="1" applyAlignment="1" applyProtection="1">
      <alignment horizontal="left" vertical="top" wrapText="1"/>
    </xf>
    <xf numFmtId="0" fontId="8" fillId="0" borderId="15" xfId="0" applyFont="1" applyBorder="1" applyAlignment="1" applyProtection="1">
      <alignment horizontal="center"/>
    </xf>
    <xf numFmtId="0" fontId="8" fillId="0" borderId="64" xfId="0" applyFont="1" applyBorder="1" applyAlignment="1" applyProtection="1">
      <alignment horizontal="center"/>
    </xf>
  </cellXfs>
  <cellStyles count="32">
    <cellStyle name="1 000 Sk" xfId="1"/>
    <cellStyle name="1 000,-  Sk" xfId="2"/>
    <cellStyle name="1 000,- Kč" xfId="3"/>
    <cellStyle name="1 000,- Sk" xfId="4"/>
    <cellStyle name="1000 Sk_fakturuj99" xfId="5"/>
    <cellStyle name="20 % – Zvýraznění1" xfId="6"/>
    <cellStyle name="20 % – Zvýraznění2" xfId="7"/>
    <cellStyle name="20 % – Zvýraznění3" xfId="8"/>
    <cellStyle name="20 % – Zvýraznění4" xfId="9"/>
    <cellStyle name="20 % – Zvýraznění5" xfId="10"/>
    <cellStyle name="20 % – Zvýraznění6" xfId="11"/>
    <cellStyle name="40 % – Zvýraznění1" xfId="12"/>
    <cellStyle name="40 % – Zvýraznění2" xfId="13"/>
    <cellStyle name="40 % – Zvýraznění3" xfId="14"/>
    <cellStyle name="40 % – Zvýraznění4" xfId="15"/>
    <cellStyle name="40 % – Zvýraznění5" xfId="16"/>
    <cellStyle name="40 % – Zvýraznění6" xfId="17"/>
    <cellStyle name="60 % – Zvýraznění1" xfId="18"/>
    <cellStyle name="60 % – Zvýraznění2" xfId="19"/>
    <cellStyle name="60 % – Zvýraznění3" xfId="20"/>
    <cellStyle name="60 % – Zvýraznění4" xfId="21"/>
    <cellStyle name="60 % – Zvýraznění5" xfId="22"/>
    <cellStyle name="60 % – Zvýraznění6" xfId="23"/>
    <cellStyle name="Celkem" xfId="24"/>
    <cellStyle name="data" xfId="25"/>
    <cellStyle name="Název" xfId="26"/>
    <cellStyle name="Normálne" xfId="0" builtinId="0"/>
    <cellStyle name="normálne_KLs" xfId="27"/>
    <cellStyle name="normálne_KLv" xfId="28"/>
    <cellStyle name="TEXT 1" xfId="29"/>
    <cellStyle name="Text upozornění" xfId="30"/>
    <cellStyle name="TEXT1" xfId="3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996666"/>
      <rgbColor rgb="009999FF"/>
      <rgbColor rgb="00993366"/>
      <rgbColor rgb="00FFFFC0"/>
      <rgbColor rgb="00CCFFFF"/>
      <rgbColor rgb="00660066"/>
      <rgbColor rgb="00FF8080"/>
      <rgbColor rgb="000066CC"/>
      <rgbColor rgb="00A0E0E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CCC"/>
      <rgbColor rgb="00FFCC99"/>
      <rgbColor rgb="003333CC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32</xdr:row>
      <xdr:rowOff>9525</xdr:rowOff>
    </xdr:from>
    <xdr:to>
      <xdr:col>5</xdr:col>
      <xdr:colOff>533400</xdr:colOff>
      <xdr:row>40</xdr:row>
      <xdr:rowOff>228600</xdr:rowOff>
    </xdr:to>
    <xdr:sp macro="" textlink="">
      <xdr:nvSpPr>
        <xdr:cNvPr id="6147" name="Line 1"/>
        <xdr:cNvSpPr>
          <a:spLocks noChangeShapeType="1"/>
        </xdr:cNvSpPr>
      </xdr:nvSpPr>
      <xdr:spPr bwMode="auto">
        <a:xfrm>
          <a:off x="3152775" y="7458075"/>
          <a:ext cx="0" cy="2047875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86"/>
  <sheetViews>
    <sheetView showGridLines="0" workbookViewId="0">
      <selection activeCell="AM5" sqref="AM5"/>
    </sheetView>
  </sheetViews>
  <sheetFormatPr defaultRowHeight="12.75"/>
  <cols>
    <col min="1" max="1" width="6.7109375" style="1" customWidth="1"/>
    <col min="2" max="2" width="3.7109375" style="2" customWidth="1"/>
    <col min="3" max="3" width="13" style="3" customWidth="1"/>
    <col min="4" max="4" width="35.7109375" style="4" customWidth="1"/>
    <col min="5" max="5" width="10.7109375" style="5" customWidth="1"/>
    <col min="6" max="6" width="5.28515625" style="6" customWidth="1"/>
    <col min="7" max="7" width="8.7109375" style="7" customWidth="1"/>
    <col min="8" max="9" width="9.7109375" style="7" hidden="1" customWidth="1"/>
    <col min="10" max="10" width="9.7109375" style="7" customWidth="1"/>
    <col min="11" max="11" width="7.42578125" style="8" hidden="1" customWidth="1"/>
    <col min="12" max="12" width="8.28515625" style="8" hidden="1" customWidth="1"/>
    <col min="13" max="13" width="9.140625" style="5" hidden="1" customWidth="1"/>
    <col min="14" max="14" width="7" style="5" hidden="1" customWidth="1"/>
    <col min="15" max="15" width="3.5703125" style="6" hidden="1" customWidth="1"/>
    <col min="16" max="16" width="12.7109375" style="6" hidden="1" customWidth="1"/>
    <col min="17" max="19" width="13.28515625" style="5" hidden="1" customWidth="1"/>
    <col min="20" max="20" width="10.5703125" style="9" hidden="1" customWidth="1"/>
    <col min="21" max="21" width="10.28515625" style="9" hidden="1" customWidth="1"/>
    <col min="22" max="22" width="5.7109375" style="9" hidden="1" customWidth="1"/>
    <col min="23" max="23" width="9.140625" style="10" hidden="1" customWidth="1"/>
    <col min="24" max="25" width="5.7109375" style="6" hidden="1" customWidth="1"/>
    <col min="26" max="26" width="7.5703125" style="6" hidden="1" customWidth="1"/>
    <col min="27" max="27" width="24.85546875" style="6" hidden="1" customWidth="1"/>
    <col min="28" max="28" width="4.28515625" style="6" hidden="1" customWidth="1"/>
    <col min="29" max="29" width="8.28515625" style="6" hidden="1" customWidth="1"/>
    <col min="30" max="30" width="8.7109375" style="6" hidden="1" customWidth="1"/>
    <col min="31" max="34" width="9.140625" style="6" hidden="1" customWidth="1"/>
    <col min="35" max="35" width="9.140625" style="11"/>
    <col min="36" max="37" width="0" style="11" hidden="1" customWidth="1"/>
    <col min="38" max="16384" width="9.140625" style="11"/>
  </cols>
  <sheetData>
    <row r="1" spans="1:37">
      <c r="A1" s="12" t="s">
        <v>110</v>
      </c>
      <c r="B1" s="11"/>
      <c r="C1" s="11"/>
      <c r="D1" s="11"/>
      <c r="E1" s="12" t="s">
        <v>423</v>
      </c>
      <c r="F1" s="11"/>
      <c r="G1" s="13"/>
      <c r="H1" s="11"/>
      <c r="I1" s="11"/>
      <c r="J1" s="13"/>
      <c r="K1" s="14"/>
      <c r="L1" s="11"/>
      <c r="M1" s="11"/>
      <c r="N1" s="11"/>
      <c r="O1" s="11"/>
      <c r="P1" s="11"/>
      <c r="Q1" s="15"/>
      <c r="R1" s="15"/>
      <c r="S1" s="15"/>
      <c r="T1" s="11"/>
      <c r="U1" s="11"/>
      <c r="V1" s="11"/>
      <c r="W1" s="11"/>
      <c r="X1" s="11"/>
      <c r="Y1" s="11"/>
      <c r="Z1" s="16" t="s">
        <v>5</v>
      </c>
      <c r="AA1" s="143" t="s">
        <v>6</v>
      </c>
      <c r="AB1" s="16" t="s">
        <v>7</v>
      </c>
      <c r="AC1" s="16" t="s">
        <v>8</v>
      </c>
      <c r="AD1" s="16" t="s">
        <v>9</v>
      </c>
      <c r="AE1" s="11"/>
      <c r="AF1" s="11"/>
      <c r="AG1" s="11"/>
      <c r="AH1" s="11"/>
    </row>
    <row r="2" spans="1:37">
      <c r="A2" s="12" t="s">
        <v>10</v>
      </c>
      <c r="B2" s="11"/>
      <c r="C2" s="11"/>
      <c r="D2" s="11"/>
      <c r="E2" s="12" t="s">
        <v>111</v>
      </c>
      <c r="F2" s="11"/>
      <c r="G2" s="13"/>
      <c r="H2" s="17"/>
      <c r="I2" s="11"/>
      <c r="J2" s="13"/>
      <c r="K2" s="14"/>
      <c r="L2" s="11"/>
      <c r="M2" s="11"/>
      <c r="N2" s="11"/>
      <c r="O2" s="11"/>
      <c r="P2" s="11"/>
      <c r="Q2" s="15"/>
      <c r="R2" s="15"/>
      <c r="S2" s="15"/>
      <c r="T2" s="11"/>
      <c r="U2" s="11"/>
      <c r="V2" s="11"/>
      <c r="W2" s="11"/>
      <c r="X2" s="11"/>
      <c r="Y2" s="11"/>
      <c r="Z2" s="16" t="s">
        <v>11</v>
      </c>
      <c r="AA2" s="18" t="s">
        <v>12</v>
      </c>
      <c r="AB2" s="18" t="s">
        <v>13</v>
      </c>
      <c r="AC2" s="18"/>
      <c r="AD2" s="19"/>
      <c r="AE2" s="11"/>
      <c r="AF2" s="11"/>
      <c r="AG2" s="11"/>
      <c r="AH2" s="11"/>
    </row>
    <row r="3" spans="1:37">
      <c r="A3" s="12" t="s">
        <v>425</v>
      </c>
      <c r="B3" s="11"/>
      <c r="C3" s="11"/>
      <c r="D3" s="11"/>
      <c r="E3" s="12" t="s">
        <v>424</v>
      </c>
      <c r="F3" s="11"/>
      <c r="G3" s="13"/>
      <c r="H3" s="11"/>
      <c r="I3" s="11"/>
      <c r="J3" s="13"/>
      <c r="K3" s="14"/>
      <c r="L3" s="11"/>
      <c r="M3" s="11"/>
      <c r="N3" s="11"/>
      <c r="O3" s="11"/>
      <c r="P3" s="11"/>
      <c r="Q3" s="15"/>
      <c r="R3" s="15"/>
      <c r="S3" s="15"/>
      <c r="T3" s="11"/>
      <c r="U3" s="11"/>
      <c r="V3" s="11"/>
      <c r="W3" s="11"/>
      <c r="X3" s="11"/>
      <c r="Y3" s="11"/>
      <c r="Z3" s="16" t="s">
        <v>14</v>
      </c>
      <c r="AA3" s="18" t="s">
        <v>15</v>
      </c>
      <c r="AB3" s="18" t="s">
        <v>13</v>
      </c>
      <c r="AC3" s="18" t="s">
        <v>16</v>
      </c>
      <c r="AD3" s="19" t="s">
        <v>17</v>
      </c>
      <c r="AE3" s="11"/>
      <c r="AF3" s="11"/>
      <c r="AG3" s="11"/>
      <c r="AH3" s="11"/>
    </row>
    <row r="4" spans="1:37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5"/>
      <c r="R4" s="15"/>
      <c r="S4" s="15"/>
      <c r="T4" s="11"/>
      <c r="U4" s="11"/>
      <c r="V4" s="11"/>
      <c r="W4" s="11"/>
      <c r="X4" s="11"/>
      <c r="Y4" s="11"/>
      <c r="Z4" s="16" t="s">
        <v>18</v>
      </c>
      <c r="AA4" s="18" t="s">
        <v>19</v>
      </c>
      <c r="AB4" s="18" t="s">
        <v>13</v>
      </c>
      <c r="AC4" s="18"/>
      <c r="AD4" s="19"/>
      <c r="AE4" s="11"/>
      <c r="AF4" s="11"/>
      <c r="AG4" s="11"/>
      <c r="AH4" s="11"/>
    </row>
    <row r="5" spans="1:37">
      <c r="A5" s="12" t="s">
        <v>112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5"/>
      <c r="R5" s="15"/>
      <c r="S5" s="15"/>
      <c r="T5" s="11"/>
      <c r="U5" s="11"/>
      <c r="V5" s="11"/>
      <c r="W5" s="11"/>
      <c r="X5" s="11"/>
      <c r="Y5" s="11"/>
      <c r="Z5" s="16" t="s">
        <v>20</v>
      </c>
      <c r="AA5" s="18" t="s">
        <v>15</v>
      </c>
      <c r="AB5" s="18" t="s">
        <v>13</v>
      </c>
      <c r="AC5" s="18" t="s">
        <v>16</v>
      </c>
      <c r="AD5" s="19" t="s">
        <v>17</v>
      </c>
      <c r="AE5" s="11"/>
      <c r="AF5" s="11"/>
      <c r="AG5" s="11"/>
      <c r="AH5" s="11"/>
    </row>
    <row r="6" spans="1:37">
      <c r="A6" s="12" t="s">
        <v>113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5"/>
      <c r="R6" s="15"/>
      <c r="S6" s="15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7">
      <c r="A7" s="12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5"/>
      <c r="R7" s="15"/>
      <c r="S7" s="15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</row>
    <row r="8" spans="1:37" ht="13.5">
      <c r="A8" s="11"/>
      <c r="B8" s="20"/>
      <c r="C8" s="21"/>
      <c r="D8" s="22" t="str">
        <f>CONCATENATE(AA2," ",AB2," ",AC2," ",AD2)</f>
        <v xml:space="preserve">Prehľad rozpočtových nákladov v EUR  </v>
      </c>
      <c r="E8" s="15"/>
      <c r="F8" s="11"/>
      <c r="G8" s="13"/>
      <c r="H8" s="13"/>
      <c r="I8" s="13"/>
      <c r="J8" s="13"/>
      <c r="K8" s="14"/>
      <c r="L8" s="14"/>
      <c r="M8" s="15"/>
      <c r="N8" s="15"/>
      <c r="O8" s="11"/>
      <c r="P8" s="11"/>
      <c r="Q8" s="15"/>
      <c r="R8" s="15"/>
      <c r="S8" s="15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</row>
    <row r="9" spans="1:37">
      <c r="A9" s="23" t="s">
        <v>21</v>
      </c>
      <c r="B9" s="23" t="s">
        <v>22</v>
      </c>
      <c r="C9" s="23" t="s">
        <v>23</v>
      </c>
      <c r="D9" s="23" t="s">
        <v>24</v>
      </c>
      <c r="E9" s="23" t="s">
        <v>25</v>
      </c>
      <c r="F9" s="23" t="s">
        <v>26</v>
      </c>
      <c r="G9" s="23" t="s">
        <v>27</v>
      </c>
      <c r="H9" s="23" t="s">
        <v>28</v>
      </c>
      <c r="I9" s="23" t="s">
        <v>29</v>
      </c>
      <c r="J9" s="23" t="s">
        <v>30</v>
      </c>
      <c r="K9" s="149" t="s">
        <v>31</v>
      </c>
      <c r="L9" s="149"/>
      <c r="M9" s="150" t="s">
        <v>32</v>
      </c>
      <c r="N9" s="150"/>
      <c r="O9" s="23" t="s">
        <v>4</v>
      </c>
      <c r="P9" s="25" t="s">
        <v>33</v>
      </c>
      <c r="Q9" s="26" t="s">
        <v>25</v>
      </c>
      <c r="R9" s="26" t="s">
        <v>25</v>
      </c>
      <c r="S9" s="25" t="s">
        <v>25</v>
      </c>
      <c r="T9" s="27" t="s">
        <v>34</v>
      </c>
      <c r="U9" s="28" t="s">
        <v>35</v>
      </c>
      <c r="V9" s="29" t="s">
        <v>36</v>
      </c>
      <c r="W9" s="23" t="s">
        <v>37</v>
      </c>
      <c r="X9" s="23" t="s">
        <v>38</v>
      </c>
      <c r="Y9" s="23" t="s">
        <v>39</v>
      </c>
      <c r="Z9" s="30" t="s">
        <v>40</v>
      </c>
      <c r="AA9" s="30" t="s">
        <v>41</v>
      </c>
      <c r="AB9" s="23" t="s">
        <v>36</v>
      </c>
      <c r="AC9" s="23" t="s">
        <v>42</v>
      </c>
      <c r="AD9" s="23" t="s">
        <v>43</v>
      </c>
      <c r="AE9" s="31" t="s">
        <v>44</v>
      </c>
      <c r="AF9" s="31" t="s">
        <v>45</v>
      </c>
      <c r="AG9" s="31" t="s">
        <v>25</v>
      </c>
      <c r="AH9" s="31" t="s">
        <v>46</v>
      </c>
      <c r="AJ9" s="11" t="s">
        <v>130</v>
      </c>
      <c r="AK9" s="11" t="s">
        <v>132</v>
      </c>
    </row>
    <row r="10" spans="1:37">
      <c r="A10" s="32" t="s">
        <v>47</v>
      </c>
      <c r="B10" s="32" t="s">
        <v>48</v>
      </c>
      <c r="C10" s="33"/>
      <c r="D10" s="32" t="s">
        <v>49</v>
      </c>
      <c r="E10" s="32" t="s">
        <v>50</v>
      </c>
      <c r="F10" s="32" t="s">
        <v>51</v>
      </c>
      <c r="G10" s="32" t="s">
        <v>52</v>
      </c>
      <c r="H10" s="32" t="s">
        <v>53</v>
      </c>
      <c r="I10" s="32" t="s">
        <v>54</v>
      </c>
      <c r="J10" s="32"/>
      <c r="K10" s="32" t="s">
        <v>27</v>
      </c>
      <c r="L10" s="32" t="s">
        <v>30</v>
      </c>
      <c r="M10" s="34" t="s">
        <v>27</v>
      </c>
      <c r="N10" s="32" t="s">
        <v>30</v>
      </c>
      <c r="O10" s="32" t="s">
        <v>55</v>
      </c>
      <c r="P10" s="35"/>
      <c r="Q10" s="36" t="s">
        <v>56</v>
      </c>
      <c r="R10" s="36" t="s">
        <v>57</v>
      </c>
      <c r="S10" s="35" t="s">
        <v>58</v>
      </c>
      <c r="T10" s="37" t="s">
        <v>59</v>
      </c>
      <c r="U10" s="38" t="s">
        <v>60</v>
      </c>
      <c r="V10" s="39" t="s">
        <v>61</v>
      </c>
      <c r="W10" s="40"/>
      <c r="X10" s="41"/>
      <c r="Y10" s="41"/>
      <c r="Z10" s="42" t="s">
        <v>62</v>
      </c>
      <c r="AA10" s="42" t="s">
        <v>47</v>
      </c>
      <c r="AB10" s="32" t="s">
        <v>63</v>
      </c>
      <c r="AC10" s="41"/>
      <c r="AD10" s="41"/>
      <c r="AE10" s="43"/>
      <c r="AF10" s="43"/>
      <c r="AG10" s="43"/>
      <c r="AH10" s="43"/>
      <c r="AJ10" s="11" t="s">
        <v>131</v>
      </c>
      <c r="AK10" s="11" t="s">
        <v>133</v>
      </c>
    </row>
    <row r="12" spans="1:37">
      <c r="B12" s="135" t="s">
        <v>134</v>
      </c>
    </row>
    <row r="13" spans="1:37">
      <c r="B13" s="3" t="s">
        <v>135</v>
      </c>
    </row>
    <row r="14" spans="1:37" ht="25.5">
      <c r="A14" s="1">
        <v>1</v>
      </c>
      <c r="B14" s="2" t="s">
        <v>136</v>
      </c>
      <c r="C14" s="3" t="s">
        <v>137</v>
      </c>
      <c r="D14" s="4" t="s">
        <v>138</v>
      </c>
      <c r="E14" s="5">
        <v>15.9</v>
      </c>
      <c r="F14" s="6" t="s">
        <v>139</v>
      </c>
      <c r="H14" s="7">
        <f>ROUND(E14*G14,2)</f>
        <v>0</v>
      </c>
      <c r="J14" s="7">
        <f>ROUND(E14*G14,2)</f>
        <v>0</v>
      </c>
      <c r="L14" s="8">
        <f>E14*K14</f>
        <v>0</v>
      </c>
      <c r="M14" s="5">
        <v>0.22500000000000001</v>
      </c>
      <c r="N14" s="5">
        <f>E14*M14</f>
        <v>3.5775000000000001</v>
      </c>
      <c r="P14" s="6">
        <v>30</v>
      </c>
      <c r="V14" s="9" t="s">
        <v>101</v>
      </c>
      <c r="X14" s="3" t="s">
        <v>140</v>
      </c>
      <c r="Y14" s="3" t="s">
        <v>137</v>
      </c>
      <c r="Z14" s="6" t="s">
        <v>141</v>
      </c>
      <c r="AJ14" s="11" t="s">
        <v>142</v>
      </c>
      <c r="AK14" s="11" t="s">
        <v>143</v>
      </c>
    </row>
    <row r="15" spans="1:37">
      <c r="D15" s="136" t="s">
        <v>144</v>
      </c>
      <c r="E15" s="137"/>
      <c r="F15" s="138"/>
      <c r="G15" s="139"/>
      <c r="H15" s="139"/>
      <c r="I15" s="139"/>
      <c r="J15" s="139"/>
      <c r="K15" s="140"/>
      <c r="L15" s="140"/>
      <c r="M15" s="137"/>
      <c r="N15" s="137"/>
      <c r="O15" s="138"/>
      <c r="P15" s="138"/>
      <c r="Q15" s="137"/>
      <c r="R15" s="137"/>
      <c r="S15" s="137"/>
      <c r="T15" s="141"/>
      <c r="U15" s="141"/>
      <c r="V15" s="141" t="s">
        <v>0</v>
      </c>
      <c r="W15" s="142"/>
      <c r="X15" s="138"/>
    </row>
    <row r="16" spans="1:37">
      <c r="D16" s="136" t="s">
        <v>145</v>
      </c>
      <c r="E16" s="137"/>
      <c r="F16" s="138"/>
      <c r="G16" s="139"/>
      <c r="H16" s="139"/>
      <c r="I16" s="139"/>
      <c r="J16" s="139"/>
      <c r="K16" s="140"/>
      <c r="L16" s="140"/>
      <c r="M16" s="137"/>
      <c r="N16" s="137"/>
      <c r="O16" s="138"/>
      <c r="P16" s="138"/>
      <c r="Q16" s="137"/>
      <c r="R16" s="137"/>
      <c r="S16" s="137"/>
      <c r="T16" s="141"/>
      <c r="U16" s="141"/>
      <c r="V16" s="141" t="s">
        <v>0</v>
      </c>
      <c r="W16" s="142"/>
      <c r="X16" s="138"/>
    </row>
    <row r="17" spans="1:37">
      <c r="D17" s="136" t="s">
        <v>146</v>
      </c>
      <c r="E17" s="137"/>
      <c r="F17" s="138"/>
      <c r="G17" s="139"/>
      <c r="H17" s="139"/>
      <c r="I17" s="139"/>
      <c r="J17" s="139"/>
      <c r="K17" s="140"/>
      <c r="L17" s="140"/>
      <c r="M17" s="137"/>
      <c r="N17" s="137"/>
      <c r="O17" s="138"/>
      <c r="P17" s="138"/>
      <c r="Q17" s="137"/>
      <c r="R17" s="137"/>
      <c r="S17" s="137"/>
      <c r="T17" s="141"/>
      <c r="U17" s="141"/>
      <c r="V17" s="141" t="s">
        <v>0</v>
      </c>
      <c r="W17" s="142"/>
      <c r="X17" s="138"/>
    </row>
    <row r="18" spans="1:37">
      <c r="D18" s="136" t="s">
        <v>147</v>
      </c>
      <c r="E18" s="137"/>
      <c r="F18" s="138"/>
      <c r="G18" s="139"/>
      <c r="H18" s="139"/>
      <c r="I18" s="139"/>
      <c r="J18" s="139"/>
      <c r="K18" s="140"/>
      <c r="L18" s="140"/>
      <c r="M18" s="137"/>
      <c r="N18" s="137"/>
      <c r="O18" s="138"/>
      <c r="P18" s="138"/>
      <c r="Q18" s="137"/>
      <c r="R18" s="137"/>
      <c r="S18" s="137"/>
      <c r="T18" s="141"/>
      <c r="U18" s="141"/>
      <c r="V18" s="141" t="s">
        <v>0</v>
      </c>
      <c r="W18" s="142"/>
      <c r="X18" s="138"/>
    </row>
    <row r="19" spans="1:37">
      <c r="D19" s="136" t="s">
        <v>148</v>
      </c>
      <c r="E19" s="137"/>
      <c r="F19" s="138"/>
      <c r="G19" s="139"/>
      <c r="H19" s="139"/>
      <c r="I19" s="139"/>
      <c r="J19" s="139"/>
      <c r="K19" s="140"/>
      <c r="L19" s="140"/>
      <c r="M19" s="137"/>
      <c r="N19" s="137"/>
      <c r="O19" s="138"/>
      <c r="P19" s="138"/>
      <c r="Q19" s="137"/>
      <c r="R19" s="137"/>
      <c r="S19" s="137"/>
      <c r="T19" s="141"/>
      <c r="U19" s="141"/>
      <c r="V19" s="141" t="s">
        <v>0</v>
      </c>
      <c r="W19" s="142"/>
      <c r="X19" s="138"/>
    </row>
    <row r="20" spans="1:37" ht="25.5">
      <c r="A20" s="1">
        <v>2</v>
      </c>
      <c r="B20" s="2" t="s">
        <v>136</v>
      </c>
      <c r="C20" s="3" t="s">
        <v>149</v>
      </c>
      <c r="D20" s="4" t="s">
        <v>150</v>
      </c>
      <c r="E20" s="5">
        <v>9.1</v>
      </c>
      <c r="F20" s="6" t="s">
        <v>139</v>
      </c>
      <c r="H20" s="7">
        <f>ROUND(E20*G20,2)</f>
        <v>0</v>
      </c>
      <c r="J20" s="7">
        <f>ROUND(E20*G20,2)</f>
        <v>0</v>
      </c>
      <c r="L20" s="8">
        <f>E20*K20</f>
        <v>0</v>
      </c>
      <c r="M20" s="5">
        <v>0.5</v>
      </c>
      <c r="N20" s="5">
        <f>E20*M20</f>
        <v>4.55</v>
      </c>
      <c r="P20" s="6">
        <v>30</v>
      </c>
      <c r="V20" s="9" t="s">
        <v>101</v>
      </c>
      <c r="X20" s="3" t="s">
        <v>151</v>
      </c>
      <c r="Y20" s="3" t="s">
        <v>149</v>
      </c>
      <c r="Z20" s="6" t="s">
        <v>141</v>
      </c>
      <c r="AJ20" s="11" t="s">
        <v>142</v>
      </c>
      <c r="AK20" s="11" t="s">
        <v>143</v>
      </c>
    </row>
    <row r="21" spans="1:37">
      <c r="D21" s="136" t="s">
        <v>152</v>
      </c>
      <c r="E21" s="137"/>
      <c r="F21" s="138"/>
      <c r="G21" s="139"/>
      <c r="H21" s="139"/>
      <c r="I21" s="139"/>
      <c r="J21" s="139"/>
      <c r="K21" s="140"/>
      <c r="L21" s="140"/>
      <c r="M21" s="137"/>
      <c r="N21" s="137"/>
      <c r="O21" s="138"/>
      <c r="P21" s="138"/>
      <c r="Q21" s="137"/>
      <c r="R21" s="137"/>
      <c r="S21" s="137"/>
      <c r="T21" s="141"/>
      <c r="U21" s="141"/>
      <c r="V21" s="141" t="s">
        <v>0</v>
      </c>
      <c r="W21" s="142"/>
      <c r="X21" s="138"/>
    </row>
    <row r="22" spans="1:37">
      <c r="D22" s="136" t="s">
        <v>153</v>
      </c>
      <c r="E22" s="137"/>
      <c r="F22" s="138"/>
      <c r="G22" s="139"/>
      <c r="H22" s="139"/>
      <c r="I22" s="139"/>
      <c r="J22" s="139"/>
      <c r="K22" s="140"/>
      <c r="L22" s="140"/>
      <c r="M22" s="137"/>
      <c r="N22" s="137"/>
      <c r="O22" s="138"/>
      <c r="P22" s="138"/>
      <c r="Q22" s="137"/>
      <c r="R22" s="137"/>
      <c r="S22" s="137"/>
      <c r="T22" s="141"/>
      <c r="U22" s="141"/>
      <c r="V22" s="141" t="s">
        <v>0</v>
      </c>
      <c r="W22" s="142"/>
      <c r="X22" s="138"/>
    </row>
    <row r="23" spans="1:37" ht="25.5">
      <c r="A23" s="1">
        <v>3</v>
      </c>
      <c r="B23" s="2" t="s">
        <v>154</v>
      </c>
      <c r="C23" s="3" t="s">
        <v>155</v>
      </c>
      <c r="D23" s="4" t="s">
        <v>156</v>
      </c>
      <c r="E23" s="5">
        <v>25.38</v>
      </c>
      <c r="F23" s="6" t="s">
        <v>157</v>
      </c>
      <c r="H23" s="7">
        <f>ROUND(E23*G23,2)</f>
        <v>0</v>
      </c>
      <c r="J23" s="7">
        <f>ROUND(E23*G23,2)</f>
        <v>0</v>
      </c>
      <c r="L23" s="8">
        <f>E23*K23</f>
        <v>0</v>
      </c>
      <c r="N23" s="5">
        <f>E23*M23</f>
        <v>0</v>
      </c>
      <c r="P23" s="6">
        <v>1</v>
      </c>
      <c r="V23" s="9" t="s">
        <v>101</v>
      </c>
      <c r="X23" s="3" t="s">
        <v>155</v>
      </c>
      <c r="Y23" s="3" t="s">
        <v>155</v>
      </c>
      <c r="Z23" s="6" t="s">
        <v>158</v>
      </c>
      <c r="AJ23" s="11" t="s">
        <v>142</v>
      </c>
      <c r="AK23" s="11" t="s">
        <v>143</v>
      </c>
    </row>
    <row r="24" spans="1:37">
      <c r="D24" s="136" t="s">
        <v>159</v>
      </c>
      <c r="E24" s="137"/>
      <c r="F24" s="138"/>
      <c r="G24" s="139"/>
      <c r="H24" s="139"/>
      <c r="I24" s="139"/>
      <c r="J24" s="139"/>
      <c r="K24" s="140"/>
      <c r="L24" s="140"/>
      <c r="M24" s="137"/>
      <c r="N24" s="137"/>
      <c r="O24" s="138"/>
      <c r="P24" s="138"/>
      <c r="Q24" s="137"/>
      <c r="R24" s="137"/>
      <c r="S24" s="137"/>
      <c r="T24" s="141"/>
      <c r="U24" s="141"/>
      <c r="V24" s="141" t="s">
        <v>0</v>
      </c>
      <c r="W24" s="142"/>
      <c r="X24" s="138"/>
    </row>
    <row r="25" spans="1:37">
      <c r="D25" s="136" t="s">
        <v>160</v>
      </c>
      <c r="E25" s="137"/>
      <c r="F25" s="138"/>
      <c r="G25" s="139"/>
      <c r="H25" s="139"/>
      <c r="I25" s="139"/>
      <c r="J25" s="139"/>
      <c r="K25" s="140"/>
      <c r="L25" s="140"/>
      <c r="M25" s="137"/>
      <c r="N25" s="137"/>
      <c r="O25" s="138"/>
      <c r="P25" s="138"/>
      <c r="Q25" s="137"/>
      <c r="R25" s="137"/>
      <c r="S25" s="137"/>
      <c r="T25" s="141"/>
      <c r="U25" s="141"/>
      <c r="V25" s="141" t="s">
        <v>0</v>
      </c>
      <c r="W25" s="142"/>
      <c r="X25" s="138"/>
    </row>
    <row r="26" spans="1:37">
      <c r="A26" s="1">
        <v>4</v>
      </c>
      <c r="B26" s="2" t="s">
        <v>161</v>
      </c>
      <c r="C26" s="3" t="s">
        <v>162</v>
      </c>
      <c r="D26" s="4" t="s">
        <v>163</v>
      </c>
      <c r="E26" s="5">
        <v>84.6</v>
      </c>
      <c r="F26" s="6" t="s">
        <v>157</v>
      </c>
      <c r="H26" s="7">
        <f>ROUND(E26*G26,2)</f>
        <v>0</v>
      </c>
      <c r="J26" s="7">
        <f>ROUND(E26*G26,2)</f>
        <v>0</v>
      </c>
      <c r="L26" s="8">
        <f>E26*K26</f>
        <v>0</v>
      </c>
      <c r="N26" s="5">
        <f>E26*M26</f>
        <v>0</v>
      </c>
      <c r="P26" s="6">
        <v>4</v>
      </c>
      <c r="V26" s="9" t="s">
        <v>101</v>
      </c>
      <c r="X26" s="3" t="s">
        <v>164</v>
      </c>
      <c r="Y26" s="3" t="s">
        <v>162</v>
      </c>
      <c r="Z26" s="6" t="s">
        <v>158</v>
      </c>
      <c r="AJ26" s="11" t="s">
        <v>142</v>
      </c>
      <c r="AK26" s="11" t="s">
        <v>143</v>
      </c>
    </row>
    <row r="27" spans="1:37">
      <c r="D27" s="136" t="s">
        <v>165</v>
      </c>
      <c r="E27" s="137"/>
      <c r="F27" s="138"/>
      <c r="G27" s="139"/>
      <c r="H27" s="139"/>
      <c r="I27" s="139"/>
      <c r="J27" s="139"/>
      <c r="K27" s="140"/>
      <c r="L27" s="140"/>
      <c r="M27" s="137"/>
      <c r="N27" s="137"/>
      <c r="O27" s="138"/>
      <c r="P27" s="138"/>
      <c r="Q27" s="137"/>
      <c r="R27" s="137"/>
      <c r="S27" s="137"/>
      <c r="T27" s="141"/>
      <c r="U27" s="141"/>
      <c r="V27" s="141" t="s">
        <v>0</v>
      </c>
      <c r="W27" s="142"/>
      <c r="X27" s="138"/>
    </row>
    <row r="28" spans="1:37" ht="25.5">
      <c r="D28" s="136" t="s">
        <v>166</v>
      </c>
      <c r="E28" s="137"/>
      <c r="F28" s="138"/>
      <c r="G28" s="139"/>
      <c r="H28" s="139"/>
      <c r="I28" s="139"/>
      <c r="J28" s="139"/>
      <c r="K28" s="140"/>
      <c r="L28" s="140"/>
      <c r="M28" s="137"/>
      <c r="N28" s="137"/>
      <c r="O28" s="138"/>
      <c r="P28" s="138"/>
      <c r="Q28" s="137"/>
      <c r="R28" s="137"/>
      <c r="S28" s="137"/>
      <c r="T28" s="141"/>
      <c r="U28" s="141"/>
      <c r="V28" s="141" t="s">
        <v>0</v>
      </c>
      <c r="W28" s="142"/>
      <c r="X28" s="138"/>
    </row>
    <row r="29" spans="1:37" ht="25.5">
      <c r="A29" s="1">
        <v>5</v>
      </c>
      <c r="B29" s="2" t="s">
        <v>161</v>
      </c>
      <c r="C29" s="3" t="s">
        <v>167</v>
      </c>
      <c r="D29" s="4" t="s">
        <v>168</v>
      </c>
      <c r="E29" s="5">
        <v>101.7</v>
      </c>
      <c r="F29" s="6" t="s">
        <v>139</v>
      </c>
      <c r="H29" s="7">
        <f>ROUND(E29*G29,2)</f>
        <v>0</v>
      </c>
      <c r="J29" s="7">
        <f>ROUND(E29*G29,2)</f>
        <v>0</v>
      </c>
      <c r="K29" s="8">
        <v>2.1000000000000001E-4</v>
      </c>
      <c r="L29" s="8">
        <f>E29*K29</f>
        <v>2.1357000000000001E-2</v>
      </c>
      <c r="N29" s="5">
        <f>E29*M29</f>
        <v>0</v>
      </c>
      <c r="P29" s="6">
        <v>4</v>
      </c>
      <c r="V29" s="9" t="s">
        <v>101</v>
      </c>
      <c r="X29" s="3" t="s">
        <v>169</v>
      </c>
      <c r="Y29" s="3" t="s">
        <v>167</v>
      </c>
      <c r="Z29" s="6" t="s">
        <v>158</v>
      </c>
      <c r="AJ29" s="11" t="s">
        <v>142</v>
      </c>
      <c r="AK29" s="11" t="s">
        <v>143</v>
      </c>
    </row>
    <row r="30" spans="1:37">
      <c r="D30" s="136" t="s">
        <v>170</v>
      </c>
      <c r="E30" s="137"/>
      <c r="F30" s="138"/>
      <c r="G30" s="139"/>
      <c r="H30" s="139"/>
      <c r="I30" s="139"/>
      <c r="J30" s="139"/>
      <c r="K30" s="140"/>
      <c r="L30" s="140"/>
      <c r="M30" s="137"/>
      <c r="N30" s="137"/>
      <c r="O30" s="138"/>
      <c r="P30" s="138"/>
      <c r="Q30" s="137"/>
      <c r="R30" s="137"/>
      <c r="S30" s="137"/>
      <c r="T30" s="141"/>
      <c r="U30" s="141"/>
      <c r="V30" s="141" t="s">
        <v>0</v>
      </c>
      <c r="W30" s="142"/>
      <c r="X30" s="138"/>
    </row>
    <row r="31" spans="1:37">
      <c r="D31" s="136" t="s">
        <v>171</v>
      </c>
      <c r="E31" s="137"/>
      <c r="F31" s="138"/>
      <c r="G31" s="139"/>
      <c r="H31" s="139"/>
      <c r="I31" s="139"/>
      <c r="J31" s="139"/>
      <c r="K31" s="140"/>
      <c r="L31" s="140"/>
      <c r="M31" s="137"/>
      <c r="N31" s="137"/>
      <c r="O31" s="138"/>
      <c r="P31" s="138"/>
      <c r="Q31" s="137"/>
      <c r="R31" s="137"/>
      <c r="S31" s="137"/>
      <c r="T31" s="141"/>
      <c r="U31" s="141"/>
      <c r="V31" s="141" t="s">
        <v>0</v>
      </c>
      <c r="W31" s="142"/>
      <c r="X31" s="138"/>
    </row>
    <row r="32" spans="1:37">
      <c r="D32" s="136" t="s">
        <v>172</v>
      </c>
      <c r="E32" s="137"/>
      <c r="F32" s="138"/>
      <c r="G32" s="139"/>
      <c r="H32" s="139"/>
      <c r="I32" s="139"/>
      <c r="J32" s="139"/>
      <c r="K32" s="140"/>
      <c r="L32" s="140"/>
      <c r="M32" s="137"/>
      <c r="N32" s="137"/>
      <c r="O32" s="138"/>
      <c r="P32" s="138"/>
      <c r="Q32" s="137"/>
      <c r="R32" s="137"/>
      <c r="S32" s="137"/>
      <c r="T32" s="141"/>
      <c r="U32" s="141"/>
      <c r="V32" s="141" t="s">
        <v>0</v>
      </c>
      <c r="W32" s="142"/>
      <c r="X32" s="138"/>
    </row>
    <row r="33" spans="1:37">
      <c r="D33" s="136" t="s">
        <v>173</v>
      </c>
      <c r="E33" s="137"/>
      <c r="F33" s="138"/>
      <c r="G33" s="139"/>
      <c r="H33" s="139"/>
      <c r="I33" s="139"/>
      <c r="J33" s="139"/>
      <c r="K33" s="140"/>
      <c r="L33" s="140"/>
      <c r="M33" s="137"/>
      <c r="N33" s="137"/>
      <c r="O33" s="138"/>
      <c r="P33" s="138"/>
      <c r="Q33" s="137"/>
      <c r="R33" s="137"/>
      <c r="S33" s="137"/>
      <c r="T33" s="141"/>
      <c r="U33" s="141"/>
      <c r="V33" s="141" t="s">
        <v>0</v>
      </c>
      <c r="W33" s="142"/>
      <c r="X33" s="138"/>
    </row>
    <row r="34" spans="1:37" ht="25.5">
      <c r="A34" s="1">
        <v>6</v>
      </c>
      <c r="B34" s="2" t="s">
        <v>161</v>
      </c>
      <c r="C34" s="3" t="s">
        <v>174</v>
      </c>
      <c r="D34" s="4" t="s">
        <v>175</v>
      </c>
      <c r="E34" s="5">
        <v>101.7</v>
      </c>
      <c r="F34" s="6" t="s">
        <v>139</v>
      </c>
      <c r="H34" s="7">
        <f>ROUND(E34*G34,2)</f>
        <v>0</v>
      </c>
      <c r="J34" s="7">
        <f>ROUND(E34*G34,2)</f>
        <v>0</v>
      </c>
      <c r="L34" s="8">
        <f>E34*K34</f>
        <v>0</v>
      </c>
      <c r="N34" s="5">
        <f>E34*M34</f>
        <v>0</v>
      </c>
      <c r="P34" s="6">
        <v>4</v>
      </c>
      <c r="V34" s="9" t="s">
        <v>101</v>
      </c>
      <c r="X34" s="3" t="s">
        <v>176</v>
      </c>
      <c r="Y34" s="3" t="s">
        <v>174</v>
      </c>
      <c r="Z34" s="6" t="s">
        <v>158</v>
      </c>
      <c r="AJ34" s="11" t="s">
        <v>142</v>
      </c>
      <c r="AK34" s="11" t="s">
        <v>143</v>
      </c>
    </row>
    <row r="35" spans="1:37" ht="25.5">
      <c r="A35" s="1">
        <v>7</v>
      </c>
      <c r="B35" s="2" t="s">
        <v>161</v>
      </c>
      <c r="C35" s="3" t="s">
        <v>177</v>
      </c>
      <c r="D35" s="4" t="s">
        <v>178</v>
      </c>
      <c r="E35" s="5">
        <v>37.6</v>
      </c>
      <c r="F35" s="6" t="s">
        <v>157</v>
      </c>
      <c r="H35" s="7">
        <f>ROUND(E35*G35,2)</f>
        <v>0</v>
      </c>
      <c r="J35" s="7">
        <f>ROUND(E35*G35,2)</f>
        <v>0</v>
      </c>
      <c r="L35" s="8">
        <f>E35*K35</f>
        <v>0</v>
      </c>
      <c r="N35" s="5">
        <f>E35*M35</f>
        <v>0</v>
      </c>
      <c r="P35" s="6">
        <v>5</v>
      </c>
      <c r="V35" s="9" t="s">
        <v>101</v>
      </c>
      <c r="X35" s="3" t="s">
        <v>179</v>
      </c>
      <c r="Y35" s="3" t="s">
        <v>177</v>
      </c>
      <c r="Z35" s="6" t="s">
        <v>180</v>
      </c>
      <c r="AJ35" s="11" t="s">
        <v>142</v>
      </c>
      <c r="AK35" s="11" t="s">
        <v>143</v>
      </c>
    </row>
    <row r="36" spans="1:37">
      <c r="A36" s="1">
        <v>8</v>
      </c>
      <c r="B36" s="2" t="s">
        <v>161</v>
      </c>
      <c r="C36" s="3" t="s">
        <v>181</v>
      </c>
      <c r="D36" s="4" t="s">
        <v>182</v>
      </c>
      <c r="E36" s="5">
        <v>37.6</v>
      </c>
      <c r="F36" s="6" t="s">
        <v>157</v>
      </c>
      <c r="H36" s="7">
        <f>ROUND(E36*G36,2)</f>
        <v>0</v>
      </c>
      <c r="J36" s="7">
        <f>ROUND(E36*G36,2)</f>
        <v>0</v>
      </c>
      <c r="L36" s="8">
        <f>E36*K36</f>
        <v>0</v>
      </c>
      <c r="N36" s="5">
        <f>E36*M36</f>
        <v>0</v>
      </c>
      <c r="P36" s="6">
        <v>4</v>
      </c>
      <c r="V36" s="9" t="s">
        <v>101</v>
      </c>
      <c r="X36" s="3" t="s">
        <v>183</v>
      </c>
      <c r="Y36" s="3" t="s">
        <v>181</v>
      </c>
      <c r="Z36" s="6" t="s">
        <v>158</v>
      </c>
      <c r="AJ36" s="11" t="s">
        <v>142</v>
      </c>
      <c r="AK36" s="11" t="s">
        <v>143</v>
      </c>
    </row>
    <row r="37" spans="1:37">
      <c r="D37" s="136" t="s">
        <v>184</v>
      </c>
      <c r="E37" s="137"/>
      <c r="F37" s="138"/>
      <c r="G37" s="139"/>
      <c r="H37" s="139"/>
      <c r="I37" s="139"/>
      <c r="J37" s="139"/>
      <c r="K37" s="140"/>
      <c r="L37" s="140"/>
      <c r="M37" s="137"/>
      <c r="N37" s="137"/>
      <c r="O37" s="138"/>
      <c r="P37" s="138"/>
      <c r="Q37" s="137"/>
      <c r="R37" s="137"/>
      <c r="S37" s="137"/>
      <c r="T37" s="141"/>
      <c r="U37" s="141"/>
      <c r="V37" s="141" t="s">
        <v>0</v>
      </c>
      <c r="W37" s="142"/>
      <c r="X37" s="138"/>
    </row>
    <row r="38" spans="1:37">
      <c r="D38" s="136" t="s">
        <v>185</v>
      </c>
      <c r="E38" s="137"/>
      <c r="F38" s="138"/>
      <c r="G38" s="139"/>
      <c r="H38" s="139"/>
      <c r="I38" s="139"/>
      <c r="J38" s="139"/>
      <c r="K38" s="140"/>
      <c r="L38" s="140"/>
      <c r="M38" s="137"/>
      <c r="N38" s="137"/>
      <c r="O38" s="138"/>
      <c r="P38" s="138"/>
      <c r="Q38" s="137"/>
      <c r="R38" s="137"/>
      <c r="S38" s="137"/>
      <c r="T38" s="141"/>
      <c r="U38" s="141"/>
      <c r="V38" s="141" t="s">
        <v>0</v>
      </c>
      <c r="W38" s="142"/>
      <c r="X38" s="138"/>
    </row>
    <row r="39" spans="1:37">
      <c r="A39" s="1">
        <v>9</v>
      </c>
      <c r="B39" s="2" t="s">
        <v>154</v>
      </c>
      <c r="C39" s="3" t="s">
        <v>186</v>
      </c>
      <c r="D39" s="4" t="s">
        <v>187</v>
      </c>
      <c r="E39" s="5">
        <v>47</v>
      </c>
      <c r="F39" s="6" t="s">
        <v>157</v>
      </c>
      <c r="H39" s="7">
        <f>ROUND(E39*G39,2)</f>
        <v>0</v>
      </c>
      <c r="J39" s="7">
        <f>ROUND(E39*G39,2)</f>
        <v>0</v>
      </c>
      <c r="L39" s="8">
        <f>E39*K39</f>
        <v>0</v>
      </c>
      <c r="N39" s="5">
        <f>E39*M39</f>
        <v>0</v>
      </c>
      <c r="P39" s="6">
        <v>4</v>
      </c>
      <c r="V39" s="9" t="s">
        <v>101</v>
      </c>
      <c r="X39" s="3" t="s">
        <v>188</v>
      </c>
      <c r="Y39" s="3" t="s">
        <v>186</v>
      </c>
      <c r="Z39" s="6" t="s">
        <v>158</v>
      </c>
      <c r="AJ39" s="11" t="s">
        <v>142</v>
      </c>
      <c r="AK39" s="11" t="s">
        <v>143</v>
      </c>
    </row>
    <row r="40" spans="1:37">
      <c r="D40" s="136" t="s">
        <v>189</v>
      </c>
      <c r="E40" s="137"/>
      <c r="F40" s="138"/>
      <c r="G40" s="139"/>
      <c r="H40" s="139"/>
      <c r="I40" s="139"/>
      <c r="J40" s="139"/>
      <c r="K40" s="140"/>
      <c r="L40" s="140"/>
      <c r="M40" s="137"/>
      <c r="N40" s="137"/>
      <c r="O40" s="138"/>
      <c r="P40" s="138"/>
      <c r="Q40" s="137"/>
      <c r="R40" s="137"/>
      <c r="S40" s="137"/>
      <c r="T40" s="141"/>
      <c r="U40" s="141"/>
      <c r="V40" s="141" t="s">
        <v>0</v>
      </c>
      <c r="W40" s="142"/>
      <c r="X40" s="138"/>
    </row>
    <row r="41" spans="1:37">
      <c r="D41" s="136" t="s">
        <v>190</v>
      </c>
      <c r="E41" s="137"/>
      <c r="F41" s="138"/>
      <c r="G41" s="139"/>
      <c r="H41" s="139"/>
      <c r="I41" s="139"/>
      <c r="J41" s="139"/>
      <c r="K41" s="140"/>
      <c r="L41" s="140"/>
      <c r="M41" s="137"/>
      <c r="N41" s="137"/>
      <c r="O41" s="138"/>
      <c r="P41" s="138"/>
      <c r="Q41" s="137"/>
      <c r="R41" s="137"/>
      <c r="S41" s="137"/>
      <c r="T41" s="141"/>
      <c r="U41" s="141"/>
      <c r="V41" s="141" t="s">
        <v>0</v>
      </c>
      <c r="W41" s="142"/>
      <c r="X41" s="138"/>
    </row>
    <row r="42" spans="1:37">
      <c r="A42" s="1">
        <v>10</v>
      </c>
      <c r="B42" s="2" t="s">
        <v>161</v>
      </c>
      <c r="C42" s="3" t="s">
        <v>191</v>
      </c>
      <c r="D42" s="4" t="s">
        <v>192</v>
      </c>
      <c r="E42" s="5">
        <v>37.6</v>
      </c>
      <c r="F42" s="6" t="s">
        <v>157</v>
      </c>
      <c r="H42" s="7">
        <f>ROUND(E42*G42,2)</f>
        <v>0</v>
      </c>
      <c r="J42" s="7">
        <f>ROUND(E42*G42,2)</f>
        <v>0</v>
      </c>
      <c r="L42" s="8">
        <f>E42*K42</f>
        <v>0</v>
      </c>
      <c r="N42" s="5">
        <f>E42*M42</f>
        <v>0</v>
      </c>
      <c r="P42" s="6">
        <v>5</v>
      </c>
      <c r="V42" s="9" t="s">
        <v>101</v>
      </c>
      <c r="X42" s="3" t="s">
        <v>193</v>
      </c>
      <c r="Y42" s="3" t="s">
        <v>191</v>
      </c>
      <c r="Z42" s="6" t="s">
        <v>180</v>
      </c>
      <c r="AJ42" s="11" t="s">
        <v>142</v>
      </c>
      <c r="AK42" s="11" t="s">
        <v>143</v>
      </c>
    </row>
    <row r="43" spans="1:37" ht="25.5">
      <c r="A43" s="1">
        <v>11</v>
      </c>
      <c r="B43" s="2" t="s">
        <v>154</v>
      </c>
      <c r="C43" s="3" t="s">
        <v>194</v>
      </c>
      <c r="D43" s="4" t="s">
        <v>195</v>
      </c>
      <c r="E43" s="5">
        <v>47</v>
      </c>
      <c r="F43" s="6" t="s">
        <v>157</v>
      </c>
      <c r="H43" s="7">
        <f>ROUND(E43*G43,2)</f>
        <v>0</v>
      </c>
      <c r="J43" s="7">
        <f>ROUND(E43*G43,2)</f>
        <v>0</v>
      </c>
      <c r="L43" s="8">
        <f>E43*K43</f>
        <v>0</v>
      </c>
      <c r="N43" s="5">
        <f>E43*M43</f>
        <v>0</v>
      </c>
      <c r="P43" s="6">
        <v>5</v>
      </c>
      <c r="V43" s="9" t="s">
        <v>101</v>
      </c>
      <c r="X43" s="3" t="s">
        <v>194</v>
      </c>
      <c r="Y43" s="3" t="s">
        <v>194</v>
      </c>
      <c r="Z43" s="6" t="s">
        <v>158</v>
      </c>
      <c r="AJ43" s="11" t="s">
        <v>142</v>
      </c>
      <c r="AK43" s="11" t="s">
        <v>143</v>
      </c>
    </row>
    <row r="44" spans="1:37">
      <c r="D44" s="136" t="s">
        <v>190</v>
      </c>
      <c r="E44" s="137"/>
      <c r="F44" s="138"/>
      <c r="G44" s="139"/>
      <c r="H44" s="139"/>
      <c r="I44" s="139"/>
      <c r="J44" s="139"/>
      <c r="K44" s="140"/>
      <c r="L44" s="140"/>
      <c r="M44" s="137"/>
      <c r="N44" s="137"/>
      <c r="O44" s="138"/>
      <c r="P44" s="138"/>
      <c r="Q44" s="137"/>
      <c r="R44" s="137"/>
      <c r="S44" s="137"/>
      <c r="T44" s="141"/>
      <c r="U44" s="141"/>
      <c r="V44" s="141" t="s">
        <v>0</v>
      </c>
      <c r="W44" s="142"/>
      <c r="X44" s="138"/>
    </row>
    <row r="45" spans="1:37">
      <c r="A45" s="1">
        <v>12</v>
      </c>
      <c r="B45" s="2" t="s">
        <v>154</v>
      </c>
      <c r="C45" s="3" t="s">
        <v>196</v>
      </c>
      <c r="D45" s="4" t="s">
        <v>197</v>
      </c>
      <c r="E45" s="5">
        <v>37.6</v>
      </c>
      <c r="F45" s="6" t="s">
        <v>157</v>
      </c>
      <c r="H45" s="7">
        <f>ROUND(E45*G45,2)</f>
        <v>0</v>
      </c>
      <c r="J45" s="7">
        <f>ROUND(E45*G45,2)</f>
        <v>0</v>
      </c>
      <c r="L45" s="8">
        <f>E45*K45</f>
        <v>0</v>
      </c>
      <c r="N45" s="5">
        <f>E45*M45</f>
        <v>0</v>
      </c>
      <c r="P45" s="6">
        <v>6</v>
      </c>
      <c r="V45" s="9" t="s">
        <v>101</v>
      </c>
      <c r="X45" s="3" t="s">
        <v>196</v>
      </c>
      <c r="Y45" s="3" t="s">
        <v>196</v>
      </c>
      <c r="Z45" s="6" t="s">
        <v>158</v>
      </c>
      <c r="AJ45" s="11" t="s">
        <v>142</v>
      </c>
      <c r="AK45" s="11" t="s">
        <v>143</v>
      </c>
    </row>
    <row r="46" spans="1:37">
      <c r="D46" s="136" t="s">
        <v>198</v>
      </c>
      <c r="E46" s="137"/>
      <c r="F46" s="138"/>
      <c r="G46" s="139"/>
      <c r="H46" s="139"/>
      <c r="I46" s="139"/>
      <c r="J46" s="139"/>
      <c r="K46" s="140"/>
      <c r="L46" s="140"/>
      <c r="M46" s="137"/>
      <c r="N46" s="137"/>
      <c r="O46" s="138"/>
      <c r="P46" s="138"/>
      <c r="Q46" s="137"/>
      <c r="R46" s="137"/>
      <c r="S46" s="137"/>
      <c r="T46" s="141"/>
      <c r="U46" s="141"/>
      <c r="V46" s="141" t="s">
        <v>0</v>
      </c>
      <c r="W46" s="142"/>
      <c r="X46" s="138"/>
    </row>
    <row r="47" spans="1:37" ht="25.5">
      <c r="D47" s="136" t="s">
        <v>199</v>
      </c>
      <c r="E47" s="137"/>
      <c r="F47" s="138"/>
      <c r="G47" s="139"/>
      <c r="H47" s="139"/>
      <c r="I47" s="139"/>
      <c r="J47" s="139"/>
      <c r="K47" s="140"/>
      <c r="L47" s="140"/>
      <c r="M47" s="137"/>
      <c r="N47" s="137"/>
      <c r="O47" s="138"/>
      <c r="P47" s="138"/>
      <c r="Q47" s="137"/>
      <c r="R47" s="137"/>
      <c r="S47" s="137"/>
      <c r="T47" s="141"/>
      <c r="U47" s="141"/>
      <c r="V47" s="141" t="s">
        <v>0</v>
      </c>
      <c r="W47" s="142"/>
      <c r="X47" s="138"/>
    </row>
    <row r="48" spans="1:37">
      <c r="A48" s="1">
        <v>13</v>
      </c>
      <c r="B48" s="2" t="s">
        <v>154</v>
      </c>
      <c r="C48" s="3" t="s">
        <v>200</v>
      </c>
      <c r="D48" s="4" t="s">
        <v>201</v>
      </c>
      <c r="E48" s="5">
        <v>37.6</v>
      </c>
      <c r="F48" s="6" t="s">
        <v>157</v>
      </c>
      <c r="H48" s="7">
        <f>ROUND(E48*G48,2)</f>
        <v>0</v>
      </c>
      <c r="J48" s="7">
        <f>ROUND(E48*G48,2)</f>
        <v>0</v>
      </c>
      <c r="L48" s="8">
        <f>E48*K48</f>
        <v>0</v>
      </c>
      <c r="N48" s="5">
        <f>E48*M48</f>
        <v>0</v>
      </c>
      <c r="P48" s="6">
        <v>6</v>
      </c>
      <c r="V48" s="9" t="s">
        <v>101</v>
      </c>
      <c r="X48" s="3" t="s">
        <v>202</v>
      </c>
      <c r="Y48" s="3" t="s">
        <v>200</v>
      </c>
      <c r="Z48" s="6" t="s">
        <v>158</v>
      </c>
      <c r="AJ48" s="11" t="s">
        <v>142</v>
      </c>
      <c r="AK48" s="11" t="s">
        <v>143</v>
      </c>
    </row>
    <row r="49" spans="1:37">
      <c r="A49" s="1">
        <v>14</v>
      </c>
      <c r="B49" s="2" t="s">
        <v>203</v>
      </c>
      <c r="C49" s="3" t="s">
        <v>204</v>
      </c>
      <c r="D49" s="4" t="s">
        <v>205</v>
      </c>
      <c r="E49" s="5">
        <v>75.2</v>
      </c>
      <c r="F49" s="6" t="s">
        <v>206</v>
      </c>
      <c r="I49" s="7">
        <f>ROUND(E49*G49,2)</f>
        <v>0</v>
      </c>
      <c r="J49" s="7">
        <f>ROUND(E49*G49,2)</f>
        <v>0</v>
      </c>
      <c r="K49" s="8">
        <v>1</v>
      </c>
      <c r="L49" s="8">
        <f>E49*K49</f>
        <v>75.2</v>
      </c>
      <c r="N49" s="5">
        <f>E49*M49</f>
        <v>0</v>
      </c>
      <c r="P49" s="6">
        <v>6</v>
      </c>
      <c r="V49" s="9" t="s">
        <v>94</v>
      </c>
      <c r="X49" s="3" t="s">
        <v>204</v>
      </c>
      <c r="Y49" s="3" t="s">
        <v>204</v>
      </c>
      <c r="Z49" s="6" t="s">
        <v>207</v>
      </c>
      <c r="AA49" s="3" t="s">
        <v>208</v>
      </c>
      <c r="AJ49" s="11" t="s">
        <v>209</v>
      </c>
      <c r="AK49" s="11" t="s">
        <v>143</v>
      </c>
    </row>
    <row r="50" spans="1:37">
      <c r="D50" s="136" t="s">
        <v>210</v>
      </c>
      <c r="E50" s="137"/>
      <c r="F50" s="138"/>
      <c r="G50" s="139"/>
      <c r="H50" s="139"/>
      <c r="I50" s="139"/>
      <c r="J50" s="139"/>
      <c r="K50" s="140"/>
      <c r="L50" s="140"/>
      <c r="M50" s="137"/>
      <c r="N50" s="137"/>
      <c r="O50" s="138"/>
      <c r="P50" s="138"/>
      <c r="Q50" s="137"/>
      <c r="R50" s="137"/>
      <c r="S50" s="137"/>
      <c r="T50" s="141"/>
      <c r="U50" s="141"/>
      <c r="V50" s="141" t="s">
        <v>0</v>
      </c>
      <c r="W50" s="142"/>
      <c r="X50" s="138"/>
    </row>
    <row r="51" spans="1:37">
      <c r="A51" s="1">
        <v>15</v>
      </c>
      <c r="B51" s="2" t="s">
        <v>154</v>
      </c>
      <c r="C51" s="3" t="s">
        <v>211</v>
      </c>
      <c r="D51" s="4" t="s">
        <v>212</v>
      </c>
      <c r="E51" s="5">
        <v>15.5</v>
      </c>
      <c r="F51" s="6" t="s">
        <v>139</v>
      </c>
      <c r="H51" s="7">
        <f>ROUND(E51*G51,2)</f>
        <v>0</v>
      </c>
      <c r="J51" s="7">
        <f>ROUND(E51*G51,2)</f>
        <v>0</v>
      </c>
      <c r="L51" s="8">
        <f>E51*K51</f>
        <v>0</v>
      </c>
      <c r="N51" s="5">
        <f>E51*M51</f>
        <v>0</v>
      </c>
      <c r="P51" s="6">
        <v>30</v>
      </c>
      <c r="V51" s="9" t="s">
        <v>101</v>
      </c>
      <c r="X51" s="3" t="s">
        <v>213</v>
      </c>
      <c r="Y51" s="3" t="s">
        <v>211</v>
      </c>
      <c r="Z51" s="6" t="s">
        <v>158</v>
      </c>
      <c r="AJ51" s="11" t="s">
        <v>142</v>
      </c>
      <c r="AK51" s="11" t="s">
        <v>143</v>
      </c>
    </row>
    <row r="52" spans="1:37">
      <c r="D52" s="136" t="s">
        <v>214</v>
      </c>
      <c r="E52" s="137"/>
      <c r="F52" s="138"/>
      <c r="G52" s="139"/>
      <c r="H52" s="139"/>
      <c r="I52" s="139"/>
      <c r="J52" s="139"/>
      <c r="K52" s="140"/>
      <c r="L52" s="140"/>
      <c r="M52" s="137"/>
      <c r="N52" s="137"/>
      <c r="O52" s="138"/>
      <c r="P52" s="138"/>
      <c r="Q52" s="137"/>
      <c r="R52" s="137"/>
      <c r="S52" s="137"/>
      <c r="T52" s="141"/>
      <c r="U52" s="141"/>
      <c r="V52" s="141" t="s">
        <v>0</v>
      </c>
      <c r="W52" s="142"/>
      <c r="X52" s="138"/>
    </row>
    <row r="53" spans="1:37">
      <c r="D53" s="136" t="s">
        <v>215</v>
      </c>
      <c r="E53" s="137"/>
      <c r="F53" s="138"/>
      <c r="G53" s="139"/>
      <c r="H53" s="139"/>
      <c r="I53" s="139"/>
      <c r="J53" s="139"/>
      <c r="K53" s="140"/>
      <c r="L53" s="140"/>
      <c r="M53" s="137"/>
      <c r="N53" s="137"/>
      <c r="O53" s="138"/>
      <c r="P53" s="138"/>
      <c r="Q53" s="137"/>
      <c r="R53" s="137"/>
      <c r="S53" s="137"/>
      <c r="T53" s="141"/>
      <c r="U53" s="141"/>
      <c r="V53" s="141" t="s">
        <v>0</v>
      </c>
      <c r="W53" s="142"/>
      <c r="X53" s="138"/>
    </row>
    <row r="54" spans="1:37">
      <c r="D54" s="136" t="s">
        <v>216</v>
      </c>
      <c r="E54" s="137"/>
      <c r="F54" s="138"/>
      <c r="G54" s="139"/>
      <c r="H54" s="139"/>
      <c r="I54" s="139"/>
      <c r="J54" s="139"/>
      <c r="K54" s="140"/>
      <c r="L54" s="140"/>
      <c r="M54" s="137"/>
      <c r="N54" s="137"/>
      <c r="O54" s="138"/>
      <c r="P54" s="138"/>
      <c r="Q54" s="137"/>
      <c r="R54" s="137"/>
      <c r="S54" s="137"/>
      <c r="T54" s="141"/>
      <c r="U54" s="141"/>
      <c r="V54" s="141" t="s">
        <v>0</v>
      </c>
      <c r="W54" s="142"/>
      <c r="X54" s="138"/>
    </row>
    <row r="55" spans="1:37">
      <c r="D55" s="136" t="s">
        <v>217</v>
      </c>
      <c r="E55" s="137"/>
      <c r="F55" s="138"/>
      <c r="G55" s="139"/>
      <c r="H55" s="139"/>
      <c r="I55" s="139"/>
      <c r="J55" s="139"/>
      <c r="K55" s="140"/>
      <c r="L55" s="140"/>
      <c r="M55" s="137"/>
      <c r="N55" s="137"/>
      <c r="O55" s="138"/>
      <c r="P55" s="138"/>
      <c r="Q55" s="137"/>
      <c r="R55" s="137"/>
      <c r="S55" s="137"/>
      <c r="T55" s="141"/>
      <c r="U55" s="141"/>
      <c r="V55" s="141" t="s">
        <v>0</v>
      </c>
      <c r="W55" s="142"/>
      <c r="X55" s="138"/>
    </row>
    <row r="56" spans="1:37">
      <c r="A56" s="1">
        <v>16</v>
      </c>
      <c r="B56" s="2" t="s">
        <v>218</v>
      </c>
      <c r="C56" s="3" t="s">
        <v>219</v>
      </c>
      <c r="D56" s="4" t="s">
        <v>220</v>
      </c>
      <c r="E56" s="5">
        <v>47</v>
      </c>
      <c r="F56" s="6" t="s">
        <v>139</v>
      </c>
      <c r="H56" s="7">
        <f>ROUND(E56*G56,2)</f>
        <v>0</v>
      </c>
      <c r="J56" s="7">
        <f>ROUND(E56*G56,2)</f>
        <v>0</v>
      </c>
      <c r="L56" s="8">
        <f>E56*K56</f>
        <v>0</v>
      </c>
      <c r="N56" s="5">
        <f>E56*M56</f>
        <v>0</v>
      </c>
      <c r="P56" s="6">
        <v>7</v>
      </c>
      <c r="V56" s="9" t="s">
        <v>101</v>
      </c>
      <c r="X56" s="3" t="s">
        <v>221</v>
      </c>
      <c r="Y56" s="3" t="s">
        <v>219</v>
      </c>
      <c r="Z56" s="6" t="s">
        <v>158</v>
      </c>
      <c r="AJ56" s="11" t="s">
        <v>142</v>
      </c>
      <c r="AK56" s="11" t="s">
        <v>143</v>
      </c>
    </row>
    <row r="57" spans="1:37">
      <c r="D57" s="136" t="s">
        <v>222</v>
      </c>
      <c r="E57" s="137"/>
      <c r="F57" s="138"/>
      <c r="G57" s="139"/>
      <c r="H57" s="139"/>
      <c r="I57" s="139"/>
      <c r="J57" s="139"/>
      <c r="K57" s="140"/>
      <c r="L57" s="140"/>
      <c r="M57" s="137"/>
      <c r="N57" s="137"/>
      <c r="O57" s="138"/>
      <c r="P57" s="138"/>
      <c r="Q57" s="137"/>
      <c r="R57" s="137"/>
      <c r="S57" s="137"/>
      <c r="T57" s="141"/>
      <c r="U57" s="141"/>
      <c r="V57" s="141" t="s">
        <v>0</v>
      </c>
      <c r="W57" s="142"/>
      <c r="X57" s="138"/>
    </row>
    <row r="58" spans="1:37">
      <c r="D58" s="136" t="s">
        <v>223</v>
      </c>
      <c r="E58" s="137"/>
      <c r="F58" s="138"/>
      <c r="G58" s="139"/>
      <c r="H58" s="139"/>
      <c r="I58" s="139"/>
      <c r="J58" s="139"/>
      <c r="K58" s="140"/>
      <c r="L58" s="140"/>
      <c r="M58" s="137"/>
      <c r="N58" s="137"/>
      <c r="O58" s="138"/>
      <c r="P58" s="138"/>
      <c r="Q58" s="137"/>
      <c r="R58" s="137"/>
      <c r="S58" s="137"/>
      <c r="T58" s="141"/>
      <c r="U58" s="141"/>
      <c r="V58" s="141" t="s">
        <v>0</v>
      </c>
      <c r="W58" s="142"/>
      <c r="X58" s="138"/>
    </row>
    <row r="59" spans="1:37">
      <c r="D59" s="144" t="s">
        <v>224</v>
      </c>
      <c r="E59" s="145">
        <f>J59</f>
        <v>0</v>
      </c>
      <c r="H59" s="145">
        <f>SUM(H12:H58)</f>
        <v>0</v>
      </c>
      <c r="I59" s="145">
        <f>SUM(I12:I58)</f>
        <v>0</v>
      </c>
      <c r="J59" s="145">
        <f>SUM(J12:J58)</f>
        <v>0</v>
      </c>
      <c r="L59" s="146">
        <f>SUM(L12:L58)</f>
        <v>75.221356999999998</v>
      </c>
      <c r="N59" s="147">
        <f>SUM(N12:N58)</f>
        <v>8.1274999999999995</v>
      </c>
      <c r="W59" s="10">
        <f>SUM(W12:W58)</f>
        <v>0</v>
      </c>
    </row>
    <row r="61" spans="1:37">
      <c r="B61" s="3" t="s">
        <v>225</v>
      </c>
    </row>
    <row r="62" spans="1:37" ht="25.5">
      <c r="A62" s="1">
        <v>17</v>
      </c>
      <c r="B62" s="2" t="s">
        <v>226</v>
      </c>
      <c r="C62" s="3" t="s">
        <v>227</v>
      </c>
      <c r="D62" s="4" t="s">
        <v>228</v>
      </c>
      <c r="E62" s="5">
        <v>94</v>
      </c>
      <c r="F62" s="6" t="s">
        <v>229</v>
      </c>
      <c r="H62" s="7">
        <f>ROUND(E62*G62,2)</f>
        <v>0</v>
      </c>
      <c r="J62" s="7">
        <f>ROUND(E62*G62,2)</f>
        <v>0</v>
      </c>
      <c r="K62" s="8">
        <v>4.8999999999999998E-4</v>
      </c>
      <c r="L62" s="8">
        <f>E62*K62</f>
        <v>4.6059999999999997E-2</v>
      </c>
      <c r="N62" s="5">
        <f>E62*M62</f>
        <v>0</v>
      </c>
      <c r="P62" s="6">
        <v>10</v>
      </c>
      <c r="V62" s="9" t="s">
        <v>101</v>
      </c>
      <c r="X62" s="3" t="s">
        <v>230</v>
      </c>
      <c r="Y62" s="3" t="s">
        <v>227</v>
      </c>
      <c r="Z62" s="6" t="s">
        <v>231</v>
      </c>
      <c r="AJ62" s="11" t="s">
        <v>142</v>
      </c>
      <c r="AK62" s="11" t="s">
        <v>143</v>
      </c>
    </row>
    <row r="63" spans="1:37">
      <c r="D63" s="136" t="s">
        <v>232</v>
      </c>
      <c r="E63" s="137"/>
      <c r="F63" s="138"/>
      <c r="G63" s="139"/>
      <c r="H63" s="139"/>
      <c r="I63" s="139"/>
      <c r="J63" s="139"/>
      <c r="K63" s="140"/>
      <c r="L63" s="140"/>
      <c r="M63" s="137"/>
      <c r="N63" s="137"/>
      <c r="O63" s="138"/>
      <c r="P63" s="138"/>
      <c r="Q63" s="137"/>
      <c r="R63" s="137"/>
      <c r="S63" s="137"/>
      <c r="T63" s="141"/>
      <c r="U63" s="141"/>
      <c r="V63" s="141" t="s">
        <v>0</v>
      </c>
      <c r="W63" s="142"/>
      <c r="X63" s="138"/>
    </row>
    <row r="64" spans="1:37">
      <c r="D64" s="136" t="s">
        <v>233</v>
      </c>
      <c r="E64" s="137"/>
      <c r="F64" s="138"/>
      <c r="G64" s="139"/>
      <c r="H64" s="139"/>
      <c r="I64" s="139"/>
      <c r="J64" s="139"/>
      <c r="K64" s="140"/>
      <c r="L64" s="140"/>
      <c r="M64" s="137"/>
      <c r="N64" s="137"/>
      <c r="O64" s="138"/>
      <c r="P64" s="138"/>
      <c r="Q64" s="137"/>
      <c r="R64" s="137"/>
      <c r="S64" s="137"/>
      <c r="T64" s="141"/>
      <c r="U64" s="141"/>
      <c r="V64" s="141" t="s">
        <v>0</v>
      </c>
      <c r="W64" s="142"/>
      <c r="X64" s="138"/>
    </row>
    <row r="65" spans="1:37" ht="25.5">
      <c r="A65" s="1">
        <v>18</v>
      </c>
      <c r="B65" s="2" t="s">
        <v>226</v>
      </c>
      <c r="C65" s="3" t="s">
        <v>234</v>
      </c>
      <c r="D65" s="4" t="s">
        <v>235</v>
      </c>
      <c r="E65" s="5">
        <v>169.2</v>
      </c>
      <c r="F65" s="6" t="s">
        <v>139</v>
      </c>
      <c r="H65" s="7">
        <f>ROUND(E65*G65,2)</f>
        <v>0</v>
      </c>
      <c r="J65" s="7">
        <f>ROUND(E65*G65,2)</f>
        <v>0</v>
      </c>
      <c r="K65" s="8">
        <v>1.3999999999999999E-4</v>
      </c>
      <c r="L65" s="8">
        <f>E65*K65</f>
        <v>2.3687999999999997E-2</v>
      </c>
      <c r="N65" s="5">
        <f>E65*M65</f>
        <v>0</v>
      </c>
      <c r="P65" s="6">
        <v>10</v>
      </c>
      <c r="V65" s="9" t="s">
        <v>101</v>
      </c>
      <c r="X65" s="3" t="s">
        <v>236</v>
      </c>
      <c r="Y65" s="3" t="s">
        <v>234</v>
      </c>
      <c r="Z65" s="6" t="s">
        <v>158</v>
      </c>
      <c r="AJ65" s="11" t="s">
        <v>142</v>
      </c>
      <c r="AK65" s="11" t="s">
        <v>143</v>
      </c>
    </row>
    <row r="66" spans="1:37">
      <c r="D66" s="136" t="s">
        <v>237</v>
      </c>
      <c r="E66" s="137"/>
      <c r="F66" s="138"/>
      <c r="G66" s="139"/>
      <c r="H66" s="139"/>
      <c r="I66" s="139"/>
      <c r="J66" s="139"/>
      <c r="K66" s="140"/>
      <c r="L66" s="140"/>
      <c r="M66" s="137"/>
      <c r="N66" s="137"/>
      <c r="O66" s="138"/>
      <c r="P66" s="138"/>
      <c r="Q66" s="137"/>
      <c r="R66" s="137"/>
      <c r="S66" s="137"/>
      <c r="T66" s="141"/>
      <c r="U66" s="141"/>
      <c r="V66" s="141" t="s">
        <v>0</v>
      </c>
      <c r="W66" s="142"/>
      <c r="X66" s="138"/>
    </row>
    <row r="67" spans="1:37" ht="25.5">
      <c r="D67" s="136" t="s">
        <v>238</v>
      </c>
      <c r="E67" s="137"/>
      <c r="F67" s="138"/>
      <c r="G67" s="139"/>
      <c r="H67" s="139"/>
      <c r="I67" s="139"/>
      <c r="J67" s="139"/>
      <c r="K67" s="140"/>
      <c r="L67" s="140"/>
      <c r="M67" s="137"/>
      <c r="N67" s="137"/>
      <c r="O67" s="138"/>
      <c r="P67" s="138"/>
      <c r="Q67" s="137"/>
      <c r="R67" s="137"/>
      <c r="S67" s="137"/>
      <c r="T67" s="141"/>
      <c r="U67" s="141"/>
      <c r="V67" s="141" t="s">
        <v>0</v>
      </c>
      <c r="W67" s="142"/>
      <c r="X67" s="138"/>
    </row>
    <row r="68" spans="1:37">
      <c r="A68" s="1">
        <v>19</v>
      </c>
      <c r="B68" s="2" t="s">
        <v>203</v>
      </c>
      <c r="C68" s="3" t="s">
        <v>239</v>
      </c>
      <c r="D68" s="4" t="s">
        <v>240</v>
      </c>
      <c r="E68" s="5">
        <v>194.58</v>
      </c>
      <c r="F68" s="6" t="s">
        <v>139</v>
      </c>
      <c r="I68" s="7">
        <f>ROUND(E68*G68,2)</f>
        <v>0</v>
      </c>
      <c r="J68" s="7">
        <f>ROUND(E68*G68,2)</f>
        <v>0</v>
      </c>
      <c r="L68" s="8">
        <f>E68*K68</f>
        <v>0</v>
      </c>
      <c r="N68" s="5">
        <f>E68*M68</f>
        <v>0</v>
      </c>
      <c r="P68" s="6">
        <v>10</v>
      </c>
      <c r="V68" s="9" t="s">
        <v>94</v>
      </c>
      <c r="X68" s="3" t="s">
        <v>239</v>
      </c>
      <c r="Y68" s="3" t="s">
        <v>239</v>
      </c>
      <c r="Z68" s="6" t="s">
        <v>241</v>
      </c>
      <c r="AA68" s="3" t="s">
        <v>242</v>
      </c>
      <c r="AJ68" s="11" t="s">
        <v>209</v>
      </c>
      <c r="AK68" s="11" t="s">
        <v>143</v>
      </c>
    </row>
    <row r="69" spans="1:37">
      <c r="D69" s="136" t="s">
        <v>243</v>
      </c>
      <c r="E69" s="137"/>
      <c r="F69" s="138"/>
      <c r="G69" s="139"/>
      <c r="H69" s="139"/>
      <c r="I69" s="139"/>
      <c r="J69" s="139"/>
      <c r="K69" s="140"/>
      <c r="L69" s="140"/>
      <c r="M69" s="137"/>
      <c r="N69" s="137"/>
      <c r="O69" s="138"/>
      <c r="P69" s="138"/>
      <c r="Q69" s="137"/>
      <c r="R69" s="137"/>
      <c r="S69" s="137"/>
      <c r="T69" s="141"/>
      <c r="U69" s="141"/>
      <c r="V69" s="141" t="s">
        <v>0</v>
      </c>
      <c r="W69" s="142"/>
      <c r="X69" s="138"/>
    </row>
    <row r="70" spans="1:37">
      <c r="D70" s="144" t="s">
        <v>244</v>
      </c>
      <c r="E70" s="145">
        <f>J70</f>
        <v>0</v>
      </c>
      <c r="H70" s="145">
        <f>SUM(H61:H69)</f>
        <v>0</v>
      </c>
      <c r="I70" s="145">
        <f>SUM(I61:I69)</f>
        <v>0</v>
      </c>
      <c r="J70" s="145">
        <f>SUM(J61:J69)</f>
        <v>0</v>
      </c>
      <c r="L70" s="146">
        <f>SUM(L61:L69)</f>
        <v>6.9747999999999991E-2</v>
      </c>
      <c r="N70" s="147">
        <f>SUM(N61:N69)</f>
        <v>0</v>
      </c>
      <c r="W70" s="10">
        <f>SUM(W61:W69)</f>
        <v>0</v>
      </c>
    </row>
    <row r="72" spans="1:37">
      <c r="B72" s="3" t="s">
        <v>245</v>
      </c>
    </row>
    <row r="73" spans="1:37" ht="25.5">
      <c r="A73" s="1">
        <v>20</v>
      </c>
      <c r="B73" s="2" t="s">
        <v>136</v>
      </c>
      <c r="C73" s="3" t="s">
        <v>246</v>
      </c>
      <c r="D73" s="4" t="s">
        <v>247</v>
      </c>
      <c r="E73" s="5">
        <v>15.5</v>
      </c>
      <c r="F73" s="6" t="s">
        <v>139</v>
      </c>
      <c r="H73" s="7">
        <f>ROUND(E73*G73,2)</f>
        <v>0</v>
      </c>
      <c r="J73" s="7">
        <f>ROUND(E73*G73,2)</f>
        <v>0</v>
      </c>
      <c r="K73" s="8">
        <v>0.38624999999999998</v>
      </c>
      <c r="L73" s="8">
        <f>E73*K73</f>
        <v>5.9868749999999995</v>
      </c>
      <c r="N73" s="5">
        <f>E73*M73</f>
        <v>0</v>
      </c>
      <c r="P73" s="6">
        <v>30</v>
      </c>
      <c r="V73" s="9" t="s">
        <v>101</v>
      </c>
      <c r="X73" s="3" t="s">
        <v>248</v>
      </c>
      <c r="Y73" s="3" t="s">
        <v>246</v>
      </c>
      <c r="Z73" s="6" t="s">
        <v>249</v>
      </c>
      <c r="AJ73" s="11" t="s">
        <v>142</v>
      </c>
      <c r="AK73" s="11" t="s">
        <v>143</v>
      </c>
    </row>
    <row r="74" spans="1:37">
      <c r="D74" s="136" t="s">
        <v>214</v>
      </c>
      <c r="E74" s="137"/>
      <c r="F74" s="138"/>
      <c r="G74" s="139"/>
      <c r="H74" s="139"/>
      <c r="I74" s="139"/>
      <c r="J74" s="139"/>
      <c r="K74" s="140"/>
      <c r="L74" s="140"/>
      <c r="M74" s="137"/>
      <c r="N74" s="137"/>
      <c r="O74" s="138"/>
      <c r="P74" s="138"/>
      <c r="Q74" s="137"/>
      <c r="R74" s="137"/>
      <c r="S74" s="137"/>
      <c r="T74" s="141"/>
      <c r="U74" s="141"/>
      <c r="V74" s="141" t="s">
        <v>0</v>
      </c>
      <c r="W74" s="142"/>
      <c r="X74" s="138"/>
    </row>
    <row r="75" spans="1:37">
      <c r="D75" s="136" t="s">
        <v>215</v>
      </c>
      <c r="E75" s="137"/>
      <c r="F75" s="138"/>
      <c r="G75" s="139"/>
      <c r="H75" s="139"/>
      <c r="I75" s="139"/>
      <c r="J75" s="139"/>
      <c r="K75" s="140"/>
      <c r="L75" s="140"/>
      <c r="M75" s="137"/>
      <c r="N75" s="137"/>
      <c r="O75" s="138"/>
      <c r="P75" s="138"/>
      <c r="Q75" s="137"/>
      <c r="R75" s="137"/>
      <c r="S75" s="137"/>
      <c r="T75" s="141"/>
      <c r="U75" s="141"/>
      <c r="V75" s="141" t="s">
        <v>0</v>
      </c>
      <c r="W75" s="142"/>
      <c r="X75" s="138"/>
    </row>
    <row r="76" spans="1:37">
      <c r="D76" s="136" t="s">
        <v>216</v>
      </c>
      <c r="E76" s="137"/>
      <c r="F76" s="138"/>
      <c r="G76" s="139"/>
      <c r="H76" s="139"/>
      <c r="I76" s="139"/>
      <c r="J76" s="139"/>
      <c r="K76" s="140"/>
      <c r="L76" s="140"/>
      <c r="M76" s="137"/>
      <c r="N76" s="137"/>
      <c r="O76" s="138"/>
      <c r="P76" s="138"/>
      <c r="Q76" s="137"/>
      <c r="R76" s="137"/>
      <c r="S76" s="137"/>
      <c r="T76" s="141"/>
      <c r="U76" s="141"/>
      <c r="V76" s="141" t="s">
        <v>0</v>
      </c>
      <c r="W76" s="142"/>
      <c r="X76" s="138"/>
    </row>
    <row r="77" spans="1:37">
      <c r="D77" s="136" t="s">
        <v>217</v>
      </c>
      <c r="E77" s="137"/>
      <c r="F77" s="138"/>
      <c r="G77" s="139"/>
      <c r="H77" s="139"/>
      <c r="I77" s="139"/>
      <c r="J77" s="139"/>
      <c r="K77" s="140"/>
      <c r="L77" s="140"/>
      <c r="M77" s="137"/>
      <c r="N77" s="137"/>
      <c r="O77" s="138"/>
      <c r="P77" s="138"/>
      <c r="Q77" s="137"/>
      <c r="R77" s="137"/>
      <c r="S77" s="137"/>
      <c r="T77" s="141"/>
      <c r="U77" s="141"/>
      <c r="V77" s="141" t="s">
        <v>0</v>
      </c>
      <c r="W77" s="142"/>
      <c r="X77" s="138"/>
    </row>
    <row r="78" spans="1:37">
      <c r="A78" s="1">
        <v>21</v>
      </c>
      <c r="B78" s="2" t="s">
        <v>136</v>
      </c>
      <c r="C78" s="3" t="s">
        <v>250</v>
      </c>
      <c r="D78" s="4" t="s">
        <v>251</v>
      </c>
      <c r="E78" s="5">
        <v>7.5</v>
      </c>
      <c r="F78" s="6" t="s">
        <v>139</v>
      </c>
      <c r="H78" s="7">
        <f>ROUND(E78*G78,2)</f>
        <v>0</v>
      </c>
      <c r="J78" s="7">
        <f>ROUND(E78*G78,2)</f>
        <v>0</v>
      </c>
      <c r="K78" s="8">
        <v>0.36481999999999998</v>
      </c>
      <c r="L78" s="8">
        <f>E78*K78</f>
        <v>2.7361499999999999</v>
      </c>
      <c r="N78" s="5">
        <f>E78*M78</f>
        <v>0</v>
      </c>
      <c r="P78" s="6">
        <v>30</v>
      </c>
      <c r="V78" s="9" t="s">
        <v>101</v>
      </c>
      <c r="X78" s="3" t="s">
        <v>252</v>
      </c>
      <c r="Y78" s="3" t="s">
        <v>250</v>
      </c>
      <c r="Z78" s="6" t="s">
        <v>249</v>
      </c>
      <c r="AJ78" s="11" t="s">
        <v>142</v>
      </c>
      <c r="AK78" s="11" t="s">
        <v>143</v>
      </c>
    </row>
    <row r="79" spans="1:37">
      <c r="D79" s="136" t="s">
        <v>214</v>
      </c>
      <c r="E79" s="137"/>
      <c r="F79" s="138"/>
      <c r="G79" s="139"/>
      <c r="H79" s="139"/>
      <c r="I79" s="139"/>
      <c r="J79" s="139"/>
      <c r="K79" s="140"/>
      <c r="L79" s="140"/>
      <c r="M79" s="137"/>
      <c r="N79" s="137"/>
      <c r="O79" s="138"/>
      <c r="P79" s="138"/>
      <c r="Q79" s="137"/>
      <c r="R79" s="137"/>
      <c r="S79" s="137"/>
      <c r="T79" s="141"/>
      <c r="U79" s="141"/>
      <c r="V79" s="141" t="s">
        <v>0</v>
      </c>
      <c r="W79" s="142"/>
      <c r="X79" s="138"/>
    </row>
    <row r="80" spans="1:37">
      <c r="D80" s="136" t="s">
        <v>215</v>
      </c>
      <c r="E80" s="137"/>
      <c r="F80" s="138"/>
      <c r="G80" s="139"/>
      <c r="H80" s="139"/>
      <c r="I80" s="139"/>
      <c r="J80" s="139"/>
      <c r="K80" s="140"/>
      <c r="L80" s="140"/>
      <c r="M80" s="137"/>
      <c r="N80" s="137"/>
      <c r="O80" s="138"/>
      <c r="P80" s="138"/>
      <c r="Q80" s="137"/>
      <c r="R80" s="137"/>
      <c r="S80" s="137"/>
      <c r="T80" s="141"/>
      <c r="U80" s="141"/>
      <c r="V80" s="141" t="s">
        <v>0</v>
      </c>
      <c r="W80" s="142"/>
      <c r="X80" s="138"/>
    </row>
    <row r="81" spans="1:37" ht="25.5">
      <c r="A81" s="1">
        <v>22</v>
      </c>
      <c r="B81" s="2" t="s">
        <v>136</v>
      </c>
      <c r="C81" s="3" t="s">
        <v>253</v>
      </c>
      <c r="D81" s="4" t="s">
        <v>254</v>
      </c>
      <c r="E81" s="5">
        <v>8</v>
      </c>
      <c r="F81" s="6" t="s">
        <v>139</v>
      </c>
      <c r="H81" s="7">
        <f>ROUND(E81*G81,2)</f>
        <v>0</v>
      </c>
      <c r="J81" s="7">
        <f>ROUND(E81*G81,2)</f>
        <v>0</v>
      </c>
      <c r="K81" s="8">
        <v>0.10100000000000001</v>
      </c>
      <c r="L81" s="8">
        <f>E81*K81</f>
        <v>0.80800000000000005</v>
      </c>
      <c r="N81" s="5">
        <f>E81*M81</f>
        <v>0</v>
      </c>
      <c r="P81" s="6">
        <v>30</v>
      </c>
      <c r="V81" s="9" t="s">
        <v>101</v>
      </c>
      <c r="X81" s="3" t="s">
        <v>255</v>
      </c>
      <c r="Y81" s="3" t="s">
        <v>253</v>
      </c>
      <c r="Z81" s="6" t="s">
        <v>256</v>
      </c>
      <c r="AJ81" s="11" t="s">
        <v>142</v>
      </c>
      <c r="AK81" s="11" t="s">
        <v>143</v>
      </c>
    </row>
    <row r="82" spans="1:37">
      <c r="D82" s="136" t="s">
        <v>216</v>
      </c>
      <c r="E82" s="137"/>
      <c r="F82" s="138"/>
      <c r="G82" s="139"/>
      <c r="H82" s="139"/>
      <c r="I82" s="139"/>
      <c r="J82" s="139"/>
      <c r="K82" s="140"/>
      <c r="L82" s="140"/>
      <c r="M82" s="137"/>
      <c r="N82" s="137"/>
      <c r="O82" s="138"/>
      <c r="P82" s="138"/>
      <c r="Q82" s="137"/>
      <c r="R82" s="137"/>
      <c r="S82" s="137"/>
      <c r="T82" s="141"/>
      <c r="U82" s="141"/>
      <c r="V82" s="141" t="s">
        <v>0</v>
      </c>
      <c r="W82" s="142"/>
      <c r="X82" s="138"/>
    </row>
    <row r="83" spans="1:37">
      <c r="D83" s="136" t="s">
        <v>217</v>
      </c>
      <c r="E83" s="137"/>
      <c r="F83" s="138"/>
      <c r="G83" s="139"/>
      <c r="H83" s="139"/>
      <c r="I83" s="139"/>
      <c r="J83" s="139"/>
      <c r="K83" s="140"/>
      <c r="L83" s="140"/>
      <c r="M83" s="137"/>
      <c r="N83" s="137"/>
      <c r="O83" s="138"/>
      <c r="P83" s="138"/>
      <c r="Q83" s="137"/>
      <c r="R83" s="137"/>
      <c r="S83" s="137"/>
      <c r="T83" s="141"/>
      <c r="U83" s="141"/>
      <c r="V83" s="141" t="s">
        <v>0</v>
      </c>
      <c r="W83" s="142"/>
      <c r="X83" s="138"/>
    </row>
    <row r="84" spans="1:37" ht="25.5">
      <c r="A84" s="1">
        <v>23</v>
      </c>
      <c r="B84" s="2" t="s">
        <v>203</v>
      </c>
      <c r="C84" s="3" t="s">
        <v>257</v>
      </c>
      <c r="D84" s="4" t="s">
        <v>258</v>
      </c>
      <c r="E84" s="5">
        <v>8.4</v>
      </c>
      <c r="F84" s="6" t="s">
        <v>139</v>
      </c>
      <c r="I84" s="7">
        <f>ROUND(E84*G84,2)</f>
        <v>0</v>
      </c>
      <c r="J84" s="7">
        <f>ROUND(E84*G84,2)</f>
        <v>0</v>
      </c>
      <c r="L84" s="8">
        <f>E84*K84</f>
        <v>0</v>
      </c>
      <c r="N84" s="5">
        <f>E84*M84</f>
        <v>0</v>
      </c>
      <c r="P84" s="6">
        <v>30</v>
      </c>
      <c r="V84" s="9" t="s">
        <v>94</v>
      </c>
      <c r="X84" s="3" t="s">
        <v>257</v>
      </c>
      <c r="Y84" s="3" t="s">
        <v>257</v>
      </c>
      <c r="Z84" s="6" t="s">
        <v>259</v>
      </c>
      <c r="AA84" s="3" t="s">
        <v>208</v>
      </c>
      <c r="AJ84" s="11" t="s">
        <v>209</v>
      </c>
      <c r="AK84" s="11" t="s">
        <v>143</v>
      </c>
    </row>
    <row r="85" spans="1:37">
      <c r="D85" s="136" t="s">
        <v>260</v>
      </c>
      <c r="E85" s="137"/>
      <c r="F85" s="138"/>
      <c r="G85" s="139"/>
      <c r="H85" s="139"/>
      <c r="I85" s="139"/>
      <c r="J85" s="139"/>
      <c r="K85" s="140"/>
      <c r="L85" s="140"/>
      <c r="M85" s="137"/>
      <c r="N85" s="137"/>
      <c r="O85" s="138"/>
      <c r="P85" s="138"/>
      <c r="Q85" s="137"/>
      <c r="R85" s="137"/>
      <c r="S85" s="137"/>
      <c r="T85" s="141"/>
      <c r="U85" s="141"/>
      <c r="V85" s="141" t="s">
        <v>0</v>
      </c>
      <c r="W85" s="142"/>
      <c r="X85" s="138"/>
    </row>
    <row r="86" spans="1:37">
      <c r="D86" s="144" t="s">
        <v>261</v>
      </c>
      <c r="E86" s="145">
        <f>J86</f>
        <v>0</v>
      </c>
      <c r="H86" s="145">
        <f>SUM(H72:H85)</f>
        <v>0</v>
      </c>
      <c r="I86" s="145">
        <f>SUM(I72:I85)</f>
        <v>0</v>
      </c>
      <c r="J86" s="145">
        <f>SUM(J72:J85)</f>
        <v>0</v>
      </c>
      <c r="L86" s="146">
        <f>SUM(L72:L85)</f>
        <v>9.5310249999999996</v>
      </c>
      <c r="N86" s="147">
        <f>SUM(N72:N85)</f>
        <v>0</v>
      </c>
      <c r="W86" s="10">
        <f>SUM(W72:W85)</f>
        <v>0</v>
      </c>
    </row>
    <row r="88" spans="1:37">
      <c r="B88" s="3" t="s">
        <v>262</v>
      </c>
    </row>
    <row r="89" spans="1:37" ht="25.5">
      <c r="A89" s="1">
        <v>24</v>
      </c>
      <c r="B89" s="2" t="s">
        <v>263</v>
      </c>
      <c r="C89" s="3" t="s">
        <v>264</v>
      </c>
      <c r="D89" s="4" t="s">
        <v>265</v>
      </c>
      <c r="E89" s="5">
        <v>63.9</v>
      </c>
      <c r="F89" s="6" t="s">
        <v>139</v>
      </c>
      <c r="H89" s="7">
        <f>ROUND(E89*G89,2)</f>
        <v>0</v>
      </c>
      <c r="J89" s="7">
        <f>ROUND(E89*G89,2)</f>
        <v>0</v>
      </c>
      <c r="K89" s="8">
        <v>4.6379999999999998E-2</v>
      </c>
      <c r="L89" s="8">
        <f>E89*K89</f>
        <v>2.9636819999999999</v>
      </c>
      <c r="N89" s="5">
        <f>E89*M89</f>
        <v>0</v>
      </c>
      <c r="P89" s="6">
        <v>7</v>
      </c>
      <c r="V89" s="9" t="s">
        <v>101</v>
      </c>
      <c r="X89" s="3" t="s">
        <v>266</v>
      </c>
      <c r="Y89" s="3" t="s">
        <v>264</v>
      </c>
      <c r="Z89" s="6" t="s">
        <v>267</v>
      </c>
      <c r="AJ89" s="11" t="s">
        <v>142</v>
      </c>
      <c r="AK89" s="11" t="s">
        <v>143</v>
      </c>
    </row>
    <row r="90" spans="1:37">
      <c r="D90" s="136" t="s">
        <v>268</v>
      </c>
      <c r="E90" s="137"/>
      <c r="F90" s="138"/>
      <c r="G90" s="139"/>
      <c r="H90" s="139"/>
      <c r="I90" s="139"/>
      <c r="J90" s="139"/>
      <c r="K90" s="140"/>
      <c r="L90" s="140"/>
      <c r="M90" s="137"/>
      <c r="N90" s="137"/>
      <c r="O90" s="138"/>
      <c r="P90" s="138"/>
      <c r="Q90" s="137"/>
      <c r="R90" s="137"/>
      <c r="S90" s="137"/>
      <c r="T90" s="141"/>
      <c r="U90" s="141"/>
      <c r="V90" s="141" t="s">
        <v>0</v>
      </c>
      <c r="W90" s="142"/>
      <c r="X90" s="138"/>
    </row>
    <row r="91" spans="1:37">
      <c r="D91" s="136" t="s">
        <v>269</v>
      </c>
      <c r="E91" s="137"/>
      <c r="F91" s="138"/>
      <c r="G91" s="139"/>
      <c r="H91" s="139"/>
      <c r="I91" s="139"/>
      <c r="J91" s="139"/>
      <c r="K91" s="140"/>
      <c r="L91" s="140"/>
      <c r="M91" s="137"/>
      <c r="N91" s="137"/>
      <c r="O91" s="138"/>
      <c r="P91" s="138"/>
      <c r="Q91" s="137"/>
      <c r="R91" s="137"/>
      <c r="S91" s="137"/>
      <c r="T91" s="141"/>
      <c r="U91" s="141"/>
      <c r="V91" s="141" t="s">
        <v>0</v>
      </c>
      <c r="W91" s="142"/>
      <c r="X91" s="138"/>
    </row>
    <row r="92" spans="1:37">
      <c r="D92" s="136" t="s">
        <v>270</v>
      </c>
      <c r="E92" s="137"/>
      <c r="F92" s="138"/>
      <c r="G92" s="139"/>
      <c r="H92" s="139"/>
      <c r="I92" s="139"/>
      <c r="J92" s="139"/>
      <c r="K92" s="140"/>
      <c r="L92" s="140"/>
      <c r="M92" s="137"/>
      <c r="N92" s="137"/>
      <c r="O92" s="138"/>
      <c r="P92" s="138"/>
      <c r="Q92" s="137"/>
      <c r="R92" s="137"/>
      <c r="S92" s="137"/>
      <c r="T92" s="141"/>
      <c r="U92" s="141"/>
      <c r="V92" s="141" t="s">
        <v>0</v>
      </c>
      <c r="W92" s="142"/>
      <c r="X92" s="138"/>
    </row>
    <row r="93" spans="1:37">
      <c r="D93" s="136" t="s">
        <v>271</v>
      </c>
      <c r="E93" s="137"/>
      <c r="F93" s="138"/>
      <c r="G93" s="139"/>
      <c r="H93" s="139"/>
      <c r="I93" s="139"/>
      <c r="J93" s="139"/>
      <c r="K93" s="140"/>
      <c r="L93" s="140"/>
      <c r="M93" s="137"/>
      <c r="N93" s="137"/>
      <c r="O93" s="138"/>
      <c r="P93" s="138"/>
      <c r="Q93" s="137"/>
      <c r="R93" s="137"/>
      <c r="S93" s="137"/>
      <c r="T93" s="141"/>
      <c r="U93" s="141"/>
      <c r="V93" s="141" t="s">
        <v>0</v>
      </c>
      <c r="W93" s="142"/>
      <c r="X93" s="138"/>
    </row>
    <row r="94" spans="1:37">
      <c r="D94" s="136" t="s">
        <v>272</v>
      </c>
      <c r="E94" s="137"/>
      <c r="F94" s="138"/>
      <c r="G94" s="139"/>
      <c r="H94" s="139"/>
      <c r="I94" s="139"/>
      <c r="J94" s="139"/>
      <c r="K94" s="140"/>
      <c r="L94" s="140"/>
      <c r="M94" s="137"/>
      <c r="N94" s="137"/>
      <c r="O94" s="138"/>
      <c r="P94" s="138"/>
      <c r="Q94" s="137"/>
      <c r="R94" s="137"/>
      <c r="S94" s="137"/>
      <c r="T94" s="141"/>
      <c r="U94" s="141"/>
      <c r="V94" s="141" t="s">
        <v>0</v>
      </c>
      <c r="W94" s="142"/>
      <c r="X94" s="138"/>
    </row>
    <row r="95" spans="1:37" ht="25.5">
      <c r="A95" s="1">
        <v>25</v>
      </c>
      <c r="B95" s="2" t="s">
        <v>273</v>
      </c>
      <c r="C95" s="3" t="s">
        <v>274</v>
      </c>
      <c r="D95" s="4" t="s">
        <v>275</v>
      </c>
      <c r="E95" s="5">
        <v>63.9</v>
      </c>
      <c r="F95" s="6" t="s">
        <v>139</v>
      </c>
      <c r="H95" s="7">
        <f>ROUND(E95*G95,2)</f>
        <v>0</v>
      </c>
      <c r="J95" s="7">
        <f>ROUND(E95*G95,2)</f>
        <v>0</v>
      </c>
      <c r="K95" s="8">
        <v>2.9999999999999997E-4</v>
      </c>
      <c r="L95" s="8">
        <f>E95*K95</f>
        <v>1.917E-2</v>
      </c>
      <c r="N95" s="5">
        <f>E95*M95</f>
        <v>0</v>
      </c>
      <c r="P95" s="6">
        <v>7</v>
      </c>
      <c r="V95" s="9" t="s">
        <v>101</v>
      </c>
      <c r="X95" s="3" t="s">
        <v>276</v>
      </c>
      <c r="Y95" s="3" t="s">
        <v>274</v>
      </c>
      <c r="Z95" s="6" t="s">
        <v>267</v>
      </c>
      <c r="AJ95" s="11" t="s">
        <v>142</v>
      </c>
      <c r="AK95" s="11" t="s">
        <v>143</v>
      </c>
    </row>
    <row r="96" spans="1:37" ht="25.5">
      <c r="A96" s="1">
        <v>26</v>
      </c>
      <c r="B96" s="2" t="s">
        <v>263</v>
      </c>
      <c r="C96" s="3" t="s">
        <v>277</v>
      </c>
      <c r="D96" s="4" t="s">
        <v>278</v>
      </c>
      <c r="E96" s="5">
        <v>63.9</v>
      </c>
      <c r="F96" s="6" t="s">
        <v>139</v>
      </c>
      <c r="H96" s="7">
        <f>ROUND(E96*G96,2)</f>
        <v>0</v>
      </c>
      <c r="J96" s="7">
        <f>ROUND(E96*G96,2)</f>
        <v>0</v>
      </c>
      <c r="L96" s="8">
        <f>E96*K96</f>
        <v>0</v>
      </c>
      <c r="N96" s="5">
        <f>E96*M96</f>
        <v>0</v>
      </c>
      <c r="P96" s="6">
        <v>7</v>
      </c>
      <c r="V96" s="9" t="s">
        <v>101</v>
      </c>
      <c r="X96" s="3" t="s">
        <v>279</v>
      </c>
      <c r="Y96" s="3" t="s">
        <v>277</v>
      </c>
      <c r="Z96" s="6" t="s">
        <v>267</v>
      </c>
      <c r="AJ96" s="11" t="s">
        <v>142</v>
      </c>
      <c r="AK96" s="11" t="s">
        <v>143</v>
      </c>
    </row>
    <row r="97" spans="1:37">
      <c r="D97" s="136" t="s">
        <v>280</v>
      </c>
      <c r="E97" s="137"/>
      <c r="F97" s="138"/>
      <c r="G97" s="139"/>
      <c r="H97" s="139"/>
      <c r="I97" s="139"/>
      <c r="J97" s="139"/>
      <c r="K97" s="140"/>
      <c r="L97" s="140"/>
      <c r="M97" s="137"/>
      <c r="N97" s="137"/>
      <c r="O97" s="138"/>
      <c r="P97" s="138"/>
      <c r="Q97" s="137"/>
      <c r="R97" s="137"/>
      <c r="S97" s="137"/>
      <c r="T97" s="141"/>
      <c r="U97" s="141"/>
      <c r="V97" s="141" t="s">
        <v>0</v>
      </c>
      <c r="W97" s="142"/>
      <c r="X97" s="138"/>
    </row>
    <row r="98" spans="1:37">
      <c r="D98" s="136" t="s">
        <v>269</v>
      </c>
      <c r="E98" s="137"/>
      <c r="F98" s="138"/>
      <c r="G98" s="139"/>
      <c r="H98" s="139"/>
      <c r="I98" s="139"/>
      <c r="J98" s="139"/>
      <c r="K98" s="140"/>
      <c r="L98" s="140"/>
      <c r="M98" s="137"/>
      <c r="N98" s="137"/>
      <c r="O98" s="138"/>
      <c r="P98" s="138"/>
      <c r="Q98" s="137"/>
      <c r="R98" s="137"/>
      <c r="S98" s="137"/>
      <c r="T98" s="141"/>
      <c r="U98" s="141"/>
      <c r="V98" s="141" t="s">
        <v>0</v>
      </c>
      <c r="W98" s="142"/>
      <c r="X98" s="138"/>
    </row>
    <row r="99" spans="1:37">
      <c r="D99" s="136" t="s">
        <v>270</v>
      </c>
      <c r="E99" s="137"/>
      <c r="F99" s="138"/>
      <c r="G99" s="139"/>
      <c r="H99" s="139"/>
      <c r="I99" s="139"/>
      <c r="J99" s="139"/>
      <c r="K99" s="140"/>
      <c r="L99" s="140"/>
      <c r="M99" s="137"/>
      <c r="N99" s="137"/>
      <c r="O99" s="138"/>
      <c r="P99" s="138"/>
      <c r="Q99" s="137"/>
      <c r="R99" s="137"/>
      <c r="S99" s="137"/>
      <c r="T99" s="141"/>
      <c r="U99" s="141"/>
      <c r="V99" s="141" t="s">
        <v>0</v>
      </c>
      <c r="W99" s="142"/>
      <c r="X99" s="138"/>
    </row>
    <row r="100" spans="1:37">
      <c r="D100" s="136" t="s">
        <v>271</v>
      </c>
      <c r="E100" s="137"/>
      <c r="F100" s="138"/>
      <c r="G100" s="139"/>
      <c r="H100" s="139"/>
      <c r="I100" s="139"/>
      <c r="J100" s="139"/>
      <c r="K100" s="140"/>
      <c r="L100" s="140"/>
      <c r="M100" s="137"/>
      <c r="N100" s="137"/>
      <c r="O100" s="138"/>
      <c r="P100" s="138"/>
      <c r="Q100" s="137"/>
      <c r="R100" s="137"/>
      <c r="S100" s="137"/>
      <c r="T100" s="141"/>
      <c r="U100" s="141"/>
      <c r="V100" s="141" t="s">
        <v>0</v>
      </c>
      <c r="W100" s="142"/>
      <c r="X100" s="138"/>
    </row>
    <row r="101" spans="1:37">
      <c r="D101" s="136" t="s">
        <v>272</v>
      </c>
      <c r="E101" s="137"/>
      <c r="F101" s="138"/>
      <c r="G101" s="139"/>
      <c r="H101" s="139"/>
      <c r="I101" s="139"/>
      <c r="J101" s="139"/>
      <c r="K101" s="140"/>
      <c r="L101" s="140"/>
      <c r="M101" s="137"/>
      <c r="N101" s="137"/>
      <c r="O101" s="138"/>
      <c r="P101" s="138"/>
      <c r="Q101" s="137"/>
      <c r="R101" s="137"/>
      <c r="S101" s="137"/>
      <c r="T101" s="141"/>
      <c r="U101" s="141"/>
      <c r="V101" s="141" t="s">
        <v>0</v>
      </c>
      <c r="W101" s="142"/>
      <c r="X101" s="138"/>
    </row>
    <row r="102" spans="1:37">
      <c r="D102" s="144" t="s">
        <v>281</v>
      </c>
      <c r="E102" s="145">
        <f>J102</f>
        <v>0</v>
      </c>
      <c r="H102" s="145">
        <f>SUM(H88:H101)</f>
        <v>0</v>
      </c>
      <c r="I102" s="145">
        <f>SUM(I88:I101)</f>
        <v>0</v>
      </c>
      <c r="J102" s="145">
        <f>SUM(J88:J101)</f>
        <v>0</v>
      </c>
      <c r="L102" s="146">
        <f>SUM(L88:L101)</f>
        <v>2.9828519999999998</v>
      </c>
      <c r="N102" s="147">
        <f>SUM(N88:N101)</f>
        <v>0</v>
      </c>
      <c r="W102" s="10">
        <f>SUM(W88:W101)</f>
        <v>0</v>
      </c>
    </row>
    <row r="104" spans="1:37">
      <c r="B104" s="3" t="s">
        <v>282</v>
      </c>
    </row>
    <row r="105" spans="1:37" ht="25.5">
      <c r="A105" s="1">
        <v>27</v>
      </c>
      <c r="B105" s="2" t="s">
        <v>283</v>
      </c>
      <c r="C105" s="3" t="s">
        <v>284</v>
      </c>
      <c r="D105" s="4" t="s">
        <v>285</v>
      </c>
      <c r="E105" s="5">
        <v>49.5</v>
      </c>
      <c r="F105" s="6" t="s">
        <v>229</v>
      </c>
      <c r="H105" s="7">
        <f>ROUND(E105*G105,2)</f>
        <v>0</v>
      </c>
      <c r="J105" s="7">
        <f>ROUND(E105*G105,2)</f>
        <v>0</v>
      </c>
      <c r="L105" s="8">
        <f>E105*K105</f>
        <v>0</v>
      </c>
      <c r="N105" s="5">
        <f>E105*M105</f>
        <v>0</v>
      </c>
      <c r="P105" s="6">
        <v>17</v>
      </c>
      <c r="V105" s="9" t="s">
        <v>101</v>
      </c>
      <c r="X105" s="3" t="s">
        <v>286</v>
      </c>
      <c r="Y105" s="3" t="s">
        <v>284</v>
      </c>
      <c r="Z105" s="6" t="s">
        <v>287</v>
      </c>
      <c r="AJ105" s="11" t="s">
        <v>142</v>
      </c>
      <c r="AK105" s="11" t="s">
        <v>143</v>
      </c>
    </row>
    <row r="106" spans="1:37">
      <c r="D106" s="136" t="s">
        <v>165</v>
      </c>
      <c r="E106" s="137"/>
      <c r="F106" s="138"/>
      <c r="G106" s="139"/>
      <c r="H106" s="139"/>
      <c r="I106" s="139"/>
      <c r="J106" s="139"/>
      <c r="K106" s="140"/>
      <c r="L106" s="140"/>
      <c r="M106" s="137"/>
      <c r="N106" s="137"/>
      <c r="O106" s="138"/>
      <c r="P106" s="138"/>
      <c r="Q106" s="137"/>
      <c r="R106" s="137"/>
      <c r="S106" s="137"/>
      <c r="T106" s="141"/>
      <c r="U106" s="141"/>
      <c r="V106" s="141" t="s">
        <v>0</v>
      </c>
      <c r="W106" s="142"/>
      <c r="X106" s="138"/>
    </row>
    <row r="107" spans="1:37">
      <c r="D107" s="136" t="s">
        <v>288</v>
      </c>
      <c r="E107" s="137"/>
      <c r="F107" s="138"/>
      <c r="G107" s="139"/>
      <c r="H107" s="139"/>
      <c r="I107" s="139"/>
      <c r="J107" s="139"/>
      <c r="K107" s="140"/>
      <c r="L107" s="140"/>
      <c r="M107" s="137"/>
      <c r="N107" s="137"/>
      <c r="O107" s="138"/>
      <c r="P107" s="138"/>
      <c r="Q107" s="137"/>
      <c r="R107" s="137"/>
      <c r="S107" s="137"/>
      <c r="T107" s="141"/>
      <c r="U107" s="141"/>
      <c r="V107" s="141" t="s">
        <v>0</v>
      </c>
      <c r="W107" s="142"/>
      <c r="X107" s="138"/>
    </row>
    <row r="108" spans="1:37">
      <c r="D108" s="136" t="s">
        <v>289</v>
      </c>
      <c r="E108" s="137"/>
      <c r="F108" s="138"/>
      <c r="G108" s="139"/>
      <c r="H108" s="139"/>
      <c r="I108" s="139"/>
      <c r="J108" s="139"/>
      <c r="K108" s="140"/>
      <c r="L108" s="140"/>
      <c r="M108" s="137"/>
      <c r="N108" s="137"/>
      <c r="O108" s="138"/>
      <c r="P108" s="138"/>
      <c r="Q108" s="137"/>
      <c r="R108" s="137"/>
      <c r="S108" s="137"/>
      <c r="T108" s="141"/>
      <c r="U108" s="141"/>
      <c r="V108" s="141" t="s">
        <v>0</v>
      </c>
      <c r="W108" s="142"/>
      <c r="X108" s="138"/>
    </row>
    <row r="109" spans="1:37">
      <c r="D109" s="136" t="s">
        <v>290</v>
      </c>
      <c r="E109" s="137"/>
      <c r="F109" s="138"/>
      <c r="G109" s="139"/>
      <c r="H109" s="139"/>
      <c r="I109" s="139"/>
      <c r="J109" s="139"/>
      <c r="K109" s="140"/>
      <c r="L109" s="140"/>
      <c r="M109" s="137"/>
      <c r="N109" s="137"/>
      <c r="O109" s="138"/>
      <c r="P109" s="138"/>
      <c r="Q109" s="137"/>
      <c r="R109" s="137"/>
      <c r="S109" s="137"/>
      <c r="T109" s="141"/>
      <c r="U109" s="141"/>
      <c r="V109" s="141" t="s">
        <v>0</v>
      </c>
      <c r="W109" s="142"/>
      <c r="X109" s="138"/>
    </row>
    <row r="110" spans="1:37" ht="25.5">
      <c r="A110" s="1">
        <v>28</v>
      </c>
      <c r="B110" s="2" t="s">
        <v>203</v>
      </c>
      <c r="C110" s="3" t="s">
        <v>291</v>
      </c>
      <c r="D110" s="4" t="s">
        <v>292</v>
      </c>
      <c r="E110" s="5">
        <v>51.975000000000001</v>
      </c>
      <c r="F110" s="6" t="s">
        <v>293</v>
      </c>
      <c r="I110" s="7">
        <f>ROUND(E110*G110,2)</f>
        <v>0</v>
      </c>
      <c r="J110" s="7">
        <f>ROUND(E110*G110,2)</f>
        <v>0</v>
      </c>
      <c r="K110" s="8">
        <v>2.3500000000000001E-3</v>
      </c>
      <c r="L110" s="8">
        <f>E110*K110</f>
        <v>0.12214125000000001</v>
      </c>
      <c r="N110" s="5">
        <f>E110*M110</f>
        <v>0</v>
      </c>
      <c r="P110" s="6">
        <v>20</v>
      </c>
      <c r="V110" s="9" t="s">
        <v>94</v>
      </c>
      <c r="X110" s="3" t="s">
        <v>291</v>
      </c>
      <c r="Y110" s="3" t="s">
        <v>291</v>
      </c>
      <c r="Z110" s="6" t="s">
        <v>294</v>
      </c>
      <c r="AA110" s="3" t="s">
        <v>295</v>
      </c>
      <c r="AJ110" s="11" t="s">
        <v>209</v>
      </c>
      <c r="AK110" s="11" t="s">
        <v>143</v>
      </c>
    </row>
    <row r="111" spans="1:37">
      <c r="D111" s="136" t="s">
        <v>296</v>
      </c>
      <c r="E111" s="137"/>
      <c r="F111" s="138"/>
      <c r="G111" s="139"/>
      <c r="H111" s="139"/>
      <c r="I111" s="139"/>
      <c r="J111" s="139"/>
      <c r="K111" s="140"/>
      <c r="L111" s="140"/>
      <c r="M111" s="137"/>
      <c r="N111" s="137"/>
      <c r="O111" s="138"/>
      <c r="P111" s="138"/>
      <c r="Q111" s="137"/>
      <c r="R111" s="137"/>
      <c r="S111" s="137"/>
      <c r="T111" s="141"/>
      <c r="U111" s="141"/>
      <c r="V111" s="141" t="s">
        <v>0</v>
      </c>
      <c r="W111" s="142"/>
      <c r="X111" s="138"/>
    </row>
    <row r="112" spans="1:37" ht="25.5">
      <c r="A112" s="1">
        <v>29</v>
      </c>
      <c r="B112" s="2" t="s">
        <v>283</v>
      </c>
      <c r="C112" s="3" t="s">
        <v>297</v>
      </c>
      <c r="D112" s="4" t="s">
        <v>298</v>
      </c>
      <c r="E112" s="5">
        <v>4</v>
      </c>
      <c r="F112" s="6" t="s">
        <v>293</v>
      </c>
      <c r="H112" s="7">
        <f>ROUND(E112*G112,2)</f>
        <v>0</v>
      </c>
      <c r="J112" s="7">
        <f>ROUND(E112*G112,2)</f>
        <v>0</v>
      </c>
      <c r="K112" s="8">
        <v>2.0000000000000002E-5</v>
      </c>
      <c r="L112" s="8">
        <f>E112*K112</f>
        <v>8.0000000000000007E-5</v>
      </c>
      <c r="N112" s="5">
        <f>E112*M112</f>
        <v>0</v>
      </c>
      <c r="P112" s="6">
        <v>30</v>
      </c>
      <c r="V112" s="9" t="s">
        <v>101</v>
      </c>
      <c r="X112" s="3" t="s">
        <v>299</v>
      </c>
      <c r="Y112" s="3" t="s">
        <v>297</v>
      </c>
      <c r="Z112" s="6" t="s">
        <v>259</v>
      </c>
      <c r="AJ112" s="11" t="s">
        <v>142</v>
      </c>
      <c r="AK112" s="11" t="s">
        <v>143</v>
      </c>
    </row>
    <row r="113" spans="1:37">
      <c r="A113" s="1">
        <v>30</v>
      </c>
      <c r="B113" s="2" t="s">
        <v>203</v>
      </c>
      <c r="C113" s="3" t="s">
        <v>300</v>
      </c>
      <c r="D113" s="4" t="s">
        <v>301</v>
      </c>
      <c r="E113" s="5">
        <v>4</v>
      </c>
      <c r="F113" s="6" t="s">
        <v>293</v>
      </c>
      <c r="I113" s="7">
        <f>ROUND(E113*G113,2)</f>
        <v>0</v>
      </c>
      <c r="J113" s="7">
        <f>ROUND(E113*G113,2)</f>
        <v>0</v>
      </c>
      <c r="L113" s="8">
        <f>E113*K113</f>
        <v>0</v>
      </c>
      <c r="N113" s="5">
        <f>E113*M113</f>
        <v>0</v>
      </c>
      <c r="P113" s="6">
        <v>30</v>
      </c>
      <c r="V113" s="9" t="s">
        <v>94</v>
      </c>
      <c r="X113" s="3" t="s">
        <v>300</v>
      </c>
      <c r="Y113" s="3" t="s">
        <v>300</v>
      </c>
      <c r="Z113" s="6" t="s">
        <v>294</v>
      </c>
      <c r="AA113" s="3" t="s">
        <v>302</v>
      </c>
      <c r="AJ113" s="11" t="s">
        <v>209</v>
      </c>
      <c r="AK113" s="11" t="s">
        <v>143</v>
      </c>
    </row>
    <row r="114" spans="1:37">
      <c r="A114" s="1">
        <v>31</v>
      </c>
      <c r="B114" s="2" t="s">
        <v>203</v>
      </c>
      <c r="C114" s="3" t="s">
        <v>303</v>
      </c>
      <c r="D114" s="4" t="s">
        <v>304</v>
      </c>
      <c r="E114" s="5">
        <v>1.5</v>
      </c>
      <c r="F114" s="6" t="s">
        <v>293</v>
      </c>
      <c r="I114" s="7">
        <f>ROUND(E114*G114,2)</f>
        <v>0</v>
      </c>
      <c r="J114" s="7">
        <f>ROUND(E114*G114,2)</f>
        <v>0</v>
      </c>
      <c r="L114" s="8">
        <f>E114*K114</f>
        <v>0</v>
      </c>
      <c r="N114" s="5">
        <f>E114*M114</f>
        <v>0</v>
      </c>
      <c r="P114" s="6">
        <v>30</v>
      </c>
      <c r="V114" s="9" t="s">
        <v>94</v>
      </c>
      <c r="X114" s="3" t="s">
        <v>305</v>
      </c>
      <c r="Y114" s="3" t="s">
        <v>303</v>
      </c>
      <c r="Z114" s="6" t="s">
        <v>294</v>
      </c>
      <c r="AA114" s="3" t="s">
        <v>306</v>
      </c>
      <c r="AJ114" s="11" t="s">
        <v>209</v>
      </c>
      <c r="AK114" s="11" t="s">
        <v>143</v>
      </c>
    </row>
    <row r="115" spans="1:37" ht="25.5">
      <c r="A115" s="1">
        <v>32</v>
      </c>
      <c r="B115" s="2" t="s">
        <v>283</v>
      </c>
      <c r="C115" s="3" t="s">
        <v>307</v>
      </c>
      <c r="D115" s="4" t="s">
        <v>308</v>
      </c>
      <c r="E115" s="5">
        <v>4</v>
      </c>
      <c r="F115" s="6" t="s">
        <v>293</v>
      </c>
      <c r="H115" s="7">
        <f>ROUND(E115*G115,2)</f>
        <v>0</v>
      </c>
      <c r="J115" s="7">
        <f>ROUND(E115*G115,2)</f>
        <v>0</v>
      </c>
      <c r="K115" s="8">
        <v>4.6800000000000001E-3</v>
      </c>
      <c r="L115" s="8">
        <f>E115*K115</f>
        <v>1.8720000000000001E-2</v>
      </c>
      <c r="N115" s="5">
        <f>E115*M115</f>
        <v>0</v>
      </c>
      <c r="P115" s="6">
        <v>30</v>
      </c>
      <c r="V115" s="9" t="s">
        <v>101</v>
      </c>
      <c r="X115" s="3" t="s">
        <v>309</v>
      </c>
      <c r="Y115" s="3" t="s">
        <v>307</v>
      </c>
      <c r="Z115" s="6" t="s">
        <v>287</v>
      </c>
      <c r="AJ115" s="11" t="s">
        <v>142</v>
      </c>
      <c r="AK115" s="11" t="s">
        <v>143</v>
      </c>
    </row>
    <row r="116" spans="1:37">
      <c r="A116" s="1">
        <v>33</v>
      </c>
      <c r="B116" s="2" t="s">
        <v>203</v>
      </c>
      <c r="C116" s="3" t="s">
        <v>310</v>
      </c>
      <c r="D116" s="4" t="s">
        <v>311</v>
      </c>
      <c r="E116" s="5">
        <v>4</v>
      </c>
      <c r="F116" s="6" t="s">
        <v>293</v>
      </c>
      <c r="I116" s="7">
        <f>ROUND(E116*G116,2)</f>
        <v>0</v>
      </c>
      <c r="J116" s="7">
        <f>ROUND(E116*G116,2)</f>
        <v>0</v>
      </c>
      <c r="L116" s="8">
        <f>E116*K116</f>
        <v>0</v>
      </c>
      <c r="N116" s="5">
        <f>E116*M116</f>
        <v>0</v>
      </c>
      <c r="P116" s="6">
        <v>30</v>
      </c>
      <c r="V116" s="9" t="s">
        <v>94</v>
      </c>
      <c r="X116" s="3" t="s">
        <v>310</v>
      </c>
      <c r="Y116" s="3" t="s">
        <v>310</v>
      </c>
      <c r="Z116" s="6" t="s">
        <v>294</v>
      </c>
      <c r="AA116" s="3" t="s">
        <v>312</v>
      </c>
      <c r="AJ116" s="11" t="s">
        <v>209</v>
      </c>
      <c r="AK116" s="11" t="s">
        <v>143</v>
      </c>
    </row>
    <row r="117" spans="1:37">
      <c r="D117" s="144" t="s">
        <v>313</v>
      </c>
      <c r="E117" s="145">
        <f>J117</f>
        <v>0</v>
      </c>
      <c r="H117" s="145">
        <f>SUM(H104:H116)</f>
        <v>0</v>
      </c>
      <c r="I117" s="145">
        <f>SUM(I104:I116)</f>
        <v>0</v>
      </c>
      <c r="J117" s="145">
        <f>SUM(J104:J116)</f>
        <v>0</v>
      </c>
      <c r="L117" s="146">
        <f>SUM(L104:L116)</f>
        <v>0.14094125000000002</v>
      </c>
      <c r="N117" s="147">
        <f>SUM(N104:N116)</f>
        <v>0</v>
      </c>
      <c r="W117" s="10">
        <f>SUM(W104:W116)</f>
        <v>0</v>
      </c>
    </row>
    <row r="119" spans="1:37">
      <c r="B119" s="3" t="s">
        <v>314</v>
      </c>
    </row>
    <row r="120" spans="1:37" ht="25.5">
      <c r="A120" s="1">
        <v>34</v>
      </c>
      <c r="B120" s="2" t="s">
        <v>136</v>
      </c>
      <c r="C120" s="3" t="s">
        <v>315</v>
      </c>
      <c r="D120" s="4" t="s">
        <v>316</v>
      </c>
      <c r="E120" s="5">
        <v>12</v>
      </c>
      <c r="F120" s="6" t="s">
        <v>229</v>
      </c>
      <c r="H120" s="7">
        <f>ROUND(E120*G120,2)</f>
        <v>0</v>
      </c>
      <c r="J120" s="7">
        <f>ROUND(E120*G120,2)</f>
        <v>0</v>
      </c>
      <c r="K120" s="8">
        <v>0.13553000000000001</v>
      </c>
      <c r="L120" s="8">
        <f>E120*K120</f>
        <v>1.62636</v>
      </c>
      <c r="N120" s="5">
        <f>E120*M120</f>
        <v>0</v>
      </c>
      <c r="P120" s="6">
        <v>7</v>
      </c>
      <c r="V120" s="9" t="s">
        <v>101</v>
      </c>
      <c r="X120" s="3" t="s">
        <v>317</v>
      </c>
      <c r="Y120" s="3" t="s">
        <v>315</v>
      </c>
      <c r="Z120" s="6" t="s">
        <v>256</v>
      </c>
      <c r="AJ120" s="11" t="s">
        <v>142</v>
      </c>
      <c r="AK120" s="11" t="s">
        <v>143</v>
      </c>
    </row>
    <row r="121" spans="1:37">
      <c r="D121" s="136" t="s">
        <v>216</v>
      </c>
      <c r="E121" s="137"/>
      <c r="F121" s="138"/>
      <c r="G121" s="139"/>
      <c r="H121" s="139"/>
      <c r="I121" s="139"/>
      <c r="J121" s="139"/>
      <c r="K121" s="140"/>
      <c r="L121" s="140"/>
      <c r="M121" s="137"/>
      <c r="N121" s="137"/>
      <c r="O121" s="138"/>
      <c r="P121" s="138"/>
      <c r="Q121" s="137"/>
      <c r="R121" s="137"/>
      <c r="S121" s="137"/>
      <c r="T121" s="141"/>
      <c r="U121" s="141"/>
      <c r="V121" s="141" t="s">
        <v>0</v>
      </c>
      <c r="W121" s="142"/>
      <c r="X121" s="138"/>
    </row>
    <row r="122" spans="1:37">
      <c r="D122" s="136" t="s">
        <v>318</v>
      </c>
      <c r="E122" s="137"/>
      <c r="F122" s="138"/>
      <c r="G122" s="139"/>
      <c r="H122" s="139"/>
      <c r="I122" s="139"/>
      <c r="J122" s="139"/>
      <c r="K122" s="140"/>
      <c r="L122" s="140"/>
      <c r="M122" s="137"/>
      <c r="N122" s="137"/>
      <c r="O122" s="138"/>
      <c r="P122" s="138"/>
      <c r="Q122" s="137"/>
      <c r="R122" s="137"/>
      <c r="S122" s="137"/>
      <c r="T122" s="141"/>
      <c r="U122" s="141"/>
      <c r="V122" s="141" t="s">
        <v>0</v>
      </c>
      <c r="W122" s="142"/>
      <c r="X122" s="138"/>
    </row>
    <row r="123" spans="1:37">
      <c r="A123" s="1">
        <v>35</v>
      </c>
      <c r="B123" s="2" t="s">
        <v>203</v>
      </c>
      <c r="C123" s="3" t="s">
        <v>319</v>
      </c>
      <c r="D123" s="4" t="s">
        <v>320</v>
      </c>
      <c r="E123" s="5">
        <v>12.6</v>
      </c>
      <c r="F123" s="6" t="s">
        <v>293</v>
      </c>
      <c r="I123" s="7">
        <f>ROUND(E123*G123,2)</f>
        <v>0</v>
      </c>
      <c r="J123" s="7">
        <f>ROUND(E123*G123,2)</f>
        <v>0</v>
      </c>
      <c r="K123" s="8">
        <v>2.1999999999999999E-2</v>
      </c>
      <c r="L123" s="8">
        <f>E123*K123</f>
        <v>0.2772</v>
      </c>
      <c r="N123" s="5">
        <f>E123*M123</f>
        <v>0</v>
      </c>
      <c r="P123" s="6">
        <v>7</v>
      </c>
      <c r="V123" s="9" t="s">
        <v>94</v>
      </c>
      <c r="X123" s="3" t="s">
        <v>319</v>
      </c>
      <c r="Y123" s="3" t="s">
        <v>319</v>
      </c>
      <c r="Z123" s="6" t="s">
        <v>321</v>
      </c>
      <c r="AA123" s="3" t="s">
        <v>208</v>
      </c>
      <c r="AJ123" s="11" t="s">
        <v>209</v>
      </c>
      <c r="AK123" s="11" t="s">
        <v>143</v>
      </c>
    </row>
    <row r="124" spans="1:37">
      <c r="D124" s="136" t="s">
        <v>322</v>
      </c>
      <c r="E124" s="137"/>
      <c r="F124" s="138"/>
      <c r="G124" s="139"/>
      <c r="H124" s="139"/>
      <c r="I124" s="139"/>
      <c r="J124" s="139"/>
      <c r="K124" s="140"/>
      <c r="L124" s="140"/>
      <c r="M124" s="137"/>
      <c r="N124" s="137"/>
      <c r="O124" s="138"/>
      <c r="P124" s="138"/>
      <c r="Q124" s="137"/>
      <c r="R124" s="137"/>
      <c r="S124" s="137"/>
      <c r="T124" s="141"/>
      <c r="U124" s="141"/>
      <c r="V124" s="141" t="s">
        <v>0</v>
      </c>
      <c r="W124" s="142"/>
      <c r="X124" s="138"/>
    </row>
    <row r="125" spans="1:37" ht="25.5">
      <c r="A125" s="1">
        <v>36</v>
      </c>
      <c r="B125" s="2" t="s">
        <v>136</v>
      </c>
      <c r="C125" s="3" t="s">
        <v>323</v>
      </c>
      <c r="D125" s="4" t="s">
        <v>324</v>
      </c>
      <c r="E125" s="5">
        <v>0.6</v>
      </c>
      <c r="F125" s="6" t="s">
        <v>157</v>
      </c>
      <c r="H125" s="7">
        <f>ROUND(E125*G125,2)</f>
        <v>0</v>
      </c>
      <c r="J125" s="7">
        <f>ROUND(E125*G125,2)</f>
        <v>0</v>
      </c>
      <c r="K125" s="8">
        <v>2.3628499999999999</v>
      </c>
      <c r="L125" s="8">
        <f>E125*K125</f>
        <v>1.4177099999999998</v>
      </c>
      <c r="N125" s="5">
        <f>E125*M125</f>
        <v>0</v>
      </c>
      <c r="P125" s="6">
        <v>7</v>
      </c>
      <c r="V125" s="9" t="s">
        <v>101</v>
      </c>
      <c r="X125" s="3" t="s">
        <v>325</v>
      </c>
      <c r="Y125" s="3" t="s">
        <v>323</v>
      </c>
      <c r="Z125" s="6" t="s">
        <v>256</v>
      </c>
      <c r="AJ125" s="11" t="s">
        <v>142</v>
      </c>
      <c r="AK125" s="11" t="s">
        <v>143</v>
      </c>
    </row>
    <row r="126" spans="1:37">
      <c r="D126" s="136" t="s">
        <v>326</v>
      </c>
      <c r="E126" s="137"/>
      <c r="F126" s="138"/>
      <c r="G126" s="139"/>
      <c r="H126" s="139"/>
      <c r="I126" s="139"/>
      <c r="J126" s="139"/>
      <c r="K126" s="140"/>
      <c r="L126" s="140"/>
      <c r="M126" s="137"/>
      <c r="N126" s="137"/>
      <c r="O126" s="138"/>
      <c r="P126" s="138"/>
      <c r="Q126" s="137"/>
      <c r="R126" s="137"/>
      <c r="S126" s="137"/>
      <c r="T126" s="141"/>
      <c r="U126" s="141"/>
      <c r="V126" s="141" t="s">
        <v>0</v>
      </c>
      <c r="W126" s="142"/>
      <c r="X126" s="138"/>
    </row>
    <row r="127" spans="1:37" ht="25.5">
      <c r="A127" s="1">
        <v>37</v>
      </c>
      <c r="B127" s="2" t="s">
        <v>161</v>
      </c>
      <c r="C127" s="3" t="s">
        <v>327</v>
      </c>
      <c r="D127" s="4" t="s">
        <v>328</v>
      </c>
      <c r="E127" s="5">
        <v>6.5</v>
      </c>
      <c r="F127" s="6" t="s">
        <v>229</v>
      </c>
      <c r="H127" s="7">
        <f>ROUND(E127*G127,2)</f>
        <v>0</v>
      </c>
      <c r="J127" s="7">
        <f>ROUND(E127*G127,2)</f>
        <v>0</v>
      </c>
      <c r="K127" s="8">
        <v>8.0000000000000007E-5</v>
      </c>
      <c r="L127" s="8">
        <f>E127*K127</f>
        <v>5.2000000000000006E-4</v>
      </c>
      <c r="N127" s="5">
        <f>E127*M127</f>
        <v>0</v>
      </c>
      <c r="P127" s="6">
        <v>5</v>
      </c>
      <c r="V127" s="9" t="s">
        <v>101</v>
      </c>
      <c r="X127" s="3" t="s">
        <v>329</v>
      </c>
      <c r="Y127" s="3" t="s">
        <v>327</v>
      </c>
      <c r="Z127" s="6" t="s">
        <v>256</v>
      </c>
      <c r="AJ127" s="11" t="s">
        <v>142</v>
      </c>
      <c r="AK127" s="11" t="s">
        <v>143</v>
      </c>
    </row>
    <row r="128" spans="1:37">
      <c r="D128" s="136" t="s">
        <v>330</v>
      </c>
      <c r="E128" s="137"/>
      <c r="F128" s="138"/>
      <c r="G128" s="139"/>
      <c r="H128" s="139"/>
      <c r="I128" s="139"/>
      <c r="J128" s="139"/>
      <c r="K128" s="140"/>
      <c r="L128" s="140"/>
      <c r="M128" s="137"/>
      <c r="N128" s="137"/>
      <c r="O128" s="138"/>
      <c r="P128" s="138"/>
      <c r="Q128" s="137"/>
      <c r="R128" s="137"/>
      <c r="S128" s="137"/>
      <c r="T128" s="141"/>
      <c r="U128" s="141"/>
      <c r="V128" s="141" t="s">
        <v>0</v>
      </c>
      <c r="W128" s="142"/>
      <c r="X128" s="138"/>
    </row>
    <row r="129" spans="1:37">
      <c r="D129" s="136" t="s">
        <v>331</v>
      </c>
      <c r="E129" s="137"/>
      <c r="F129" s="138"/>
      <c r="G129" s="139"/>
      <c r="H129" s="139"/>
      <c r="I129" s="139"/>
      <c r="J129" s="139"/>
      <c r="K129" s="140"/>
      <c r="L129" s="140"/>
      <c r="M129" s="137"/>
      <c r="N129" s="137"/>
      <c r="O129" s="138"/>
      <c r="P129" s="138"/>
      <c r="Q129" s="137"/>
      <c r="R129" s="137"/>
      <c r="S129" s="137"/>
      <c r="T129" s="141"/>
      <c r="U129" s="141"/>
      <c r="V129" s="141" t="s">
        <v>0</v>
      </c>
      <c r="W129" s="142"/>
      <c r="X129" s="138"/>
    </row>
    <row r="130" spans="1:37" ht="25.5">
      <c r="A130" s="1">
        <v>38</v>
      </c>
      <c r="B130" s="2" t="s">
        <v>332</v>
      </c>
      <c r="C130" s="3" t="s">
        <v>333</v>
      </c>
      <c r="D130" s="4" t="s">
        <v>334</v>
      </c>
      <c r="E130" s="5">
        <v>1.5</v>
      </c>
      <c r="F130" s="6" t="s">
        <v>157</v>
      </c>
      <c r="H130" s="7">
        <f>ROUND(E130*G130,2)</f>
        <v>0</v>
      </c>
      <c r="J130" s="7">
        <f>ROUND(E130*G130,2)</f>
        <v>0</v>
      </c>
      <c r="L130" s="8">
        <f>E130*K130</f>
        <v>0</v>
      </c>
      <c r="M130" s="5">
        <v>2</v>
      </c>
      <c r="N130" s="5">
        <f>E130*M130</f>
        <v>3</v>
      </c>
      <c r="P130" s="6">
        <v>30</v>
      </c>
      <c r="V130" s="9" t="s">
        <v>101</v>
      </c>
      <c r="X130" s="3" t="s">
        <v>335</v>
      </c>
      <c r="Y130" s="3" t="s">
        <v>333</v>
      </c>
      <c r="Z130" s="6" t="s">
        <v>141</v>
      </c>
      <c r="AJ130" s="11" t="s">
        <v>142</v>
      </c>
      <c r="AK130" s="11" t="s">
        <v>143</v>
      </c>
    </row>
    <row r="131" spans="1:37">
      <c r="D131" s="136" t="s">
        <v>336</v>
      </c>
      <c r="E131" s="137"/>
      <c r="F131" s="138"/>
      <c r="G131" s="139"/>
      <c r="H131" s="139"/>
      <c r="I131" s="139"/>
      <c r="J131" s="139"/>
      <c r="K131" s="140"/>
      <c r="L131" s="140"/>
      <c r="M131" s="137"/>
      <c r="N131" s="137"/>
      <c r="O131" s="138"/>
      <c r="P131" s="138"/>
      <c r="Q131" s="137"/>
      <c r="R131" s="137"/>
      <c r="S131" s="137"/>
      <c r="T131" s="141"/>
      <c r="U131" s="141"/>
      <c r="V131" s="141" t="s">
        <v>0</v>
      </c>
      <c r="W131" s="142"/>
      <c r="X131" s="138"/>
    </row>
    <row r="132" spans="1:37">
      <c r="D132" s="136" t="s">
        <v>337</v>
      </c>
      <c r="E132" s="137"/>
      <c r="F132" s="138"/>
      <c r="G132" s="139"/>
      <c r="H132" s="139"/>
      <c r="I132" s="139"/>
      <c r="J132" s="139"/>
      <c r="K132" s="140"/>
      <c r="L132" s="140"/>
      <c r="M132" s="137"/>
      <c r="N132" s="137"/>
      <c r="O132" s="138"/>
      <c r="P132" s="138"/>
      <c r="Q132" s="137"/>
      <c r="R132" s="137"/>
      <c r="S132" s="137"/>
      <c r="T132" s="141"/>
      <c r="U132" s="141"/>
      <c r="V132" s="141" t="s">
        <v>0</v>
      </c>
      <c r="W132" s="142"/>
      <c r="X132" s="138"/>
    </row>
    <row r="133" spans="1:37">
      <c r="D133" s="136" t="s">
        <v>338</v>
      </c>
      <c r="E133" s="137"/>
      <c r="F133" s="138"/>
      <c r="G133" s="139"/>
      <c r="H133" s="139"/>
      <c r="I133" s="139"/>
      <c r="J133" s="139"/>
      <c r="K133" s="140"/>
      <c r="L133" s="140"/>
      <c r="M133" s="137"/>
      <c r="N133" s="137"/>
      <c r="O133" s="138"/>
      <c r="P133" s="138"/>
      <c r="Q133" s="137"/>
      <c r="R133" s="137"/>
      <c r="S133" s="137"/>
      <c r="T133" s="141"/>
      <c r="U133" s="141"/>
      <c r="V133" s="141" t="s">
        <v>0</v>
      </c>
      <c r="W133" s="142"/>
      <c r="X133" s="138"/>
    </row>
    <row r="134" spans="1:37">
      <c r="D134" s="136" t="s">
        <v>337</v>
      </c>
      <c r="E134" s="137"/>
      <c r="F134" s="138"/>
      <c r="G134" s="139"/>
      <c r="H134" s="139"/>
      <c r="I134" s="139"/>
      <c r="J134" s="139"/>
      <c r="K134" s="140"/>
      <c r="L134" s="140"/>
      <c r="M134" s="137"/>
      <c r="N134" s="137"/>
      <c r="O134" s="138"/>
      <c r="P134" s="138"/>
      <c r="Q134" s="137"/>
      <c r="R134" s="137"/>
      <c r="S134" s="137"/>
      <c r="T134" s="141"/>
      <c r="U134" s="141"/>
      <c r="V134" s="141" t="s">
        <v>0</v>
      </c>
      <c r="W134" s="142"/>
      <c r="X134" s="138"/>
    </row>
    <row r="135" spans="1:37">
      <c r="A135" s="1">
        <v>39</v>
      </c>
      <c r="B135" s="2" t="s">
        <v>332</v>
      </c>
      <c r="C135" s="3" t="s">
        <v>339</v>
      </c>
      <c r="D135" s="4" t="s">
        <v>340</v>
      </c>
      <c r="E135" s="5">
        <v>19.170000000000002</v>
      </c>
      <c r="F135" s="6" t="s">
        <v>139</v>
      </c>
      <c r="H135" s="7">
        <f>ROUND(E135*G135,2)</f>
        <v>0</v>
      </c>
      <c r="J135" s="7">
        <f>ROUND(E135*G135,2)</f>
        <v>0</v>
      </c>
      <c r="L135" s="8">
        <f>E135*K135</f>
        <v>0</v>
      </c>
      <c r="M135" s="5">
        <v>6.6000000000000003E-2</v>
      </c>
      <c r="N135" s="5">
        <f>E135*M135</f>
        <v>1.2652200000000002</v>
      </c>
      <c r="P135" s="6">
        <v>7</v>
      </c>
      <c r="V135" s="9" t="s">
        <v>101</v>
      </c>
      <c r="X135" s="3" t="s">
        <v>341</v>
      </c>
      <c r="Y135" s="3" t="s">
        <v>339</v>
      </c>
      <c r="Z135" s="6" t="s">
        <v>141</v>
      </c>
      <c r="AJ135" s="11" t="s">
        <v>142</v>
      </c>
      <c r="AK135" s="11" t="s">
        <v>143</v>
      </c>
    </row>
    <row r="136" spans="1:37">
      <c r="D136" s="136" t="s">
        <v>342</v>
      </c>
      <c r="E136" s="137"/>
      <c r="F136" s="138"/>
      <c r="G136" s="139"/>
      <c r="H136" s="139"/>
      <c r="I136" s="139"/>
      <c r="J136" s="139"/>
      <c r="K136" s="140"/>
      <c r="L136" s="140"/>
      <c r="M136" s="137"/>
      <c r="N136" s="137"/>
      <c r="O136" s="138"/>
      <c r="P136" s="138"/>
      <c r="Q136" s="137"/>
      <c r="R136" s="137"/>
      <c r="S136" s="137"/>
      <c r="T136" s="141"/>
      <c r="U136" s="141"/>
      <c r="V136" s="141" t="s">
        <v>0</v>
      </c>
      <c r="W136" s="142"/>
      <c r="X136" s="138"/>
    </row>
    <row r="137" spans="1:37">
      <c r="D137" s="136" t="s">
        <v>343</v>
      </c>
      <c r="E137" s="137"/>
      <c r="F137" s="138"/>
      <c r="G137" s="139"/>
      <c r="H137" s="139"/>
      <c r="I137" s="139"/>
      <c r="J137" s="139"/>
      <c r="K137" s="140"/>
      <c r="L137" s="140"/>
      <c r="M137" s="137"/>
      <c r="N137" s="137"/>
      <c r="O137" s="138"/>
      <c r="P137" s="138"/>
      <c r="Q137" s="137"/>
      <c r="R137" s="137"/>
      <c r="S137" s="137"/>
      <c r="T137" s="141"/>
      <c r="U137" s="141"/>
      <c r="V137" s="141" t="s">
        <v>0</v>
      </c>
      <c r="W137" s="142"/>
      <c r="X137" s="138"/>
    </row>
    <row r="138" spans="1:37">
      <c r="D138" s="136" t="s">
        <v>344</v>
      </c>
      <c r="E138" s="137"/>
      <c r="F138" s="138"/>
      <c r="G138" s="139"/>
      <c r="H138" s="139"/>
      <c r="I138" s="139"/>
      <c r="J138" s="139"/>
      <c r="K138" s="140"/>
      <c r="L138" s="140"/>
      <c r="M138" s="137"/>
      <c r="N138" s="137"/>
      <c r="O138" s="138"/>
      <c r="P138" s="138"/>
      <c r="Q138" s="137"/>
      <c r="R138" s="137"/>
      <c r="S138" s="137"/>
      <c r="T138" s="141"/>
      <c r="U138" s="141"/>
      <c r="V138" s="141" t="s">
        <v>0</v>
      </c>
      <c r="W138" s="142"/>
      <c r="X138" s="138"/>
    </row>
    <row r="139" spans="1:37">
      <c r="D139" s="136" t="s">
        <v>345</v>
      </c>
      <c r="E139" s="137"/>
      <c r="F139" s="138"/>
      <c r="G139" s="139"/>
      <c r="H139" s="139"/>
      <c r="I139" s="139"/>
      <c r="J139" s="139"/>
      <c r="K139" s="140"/>
      <c r="L139" s="140"/>
      <c r="M139" s="137"/>
      <c r="N139" s="137"/>
      <c r="O139" s="138"/>
      <c r="P139" s="138"/>
      <c r="Q139" s="137"/>
      <c r="R139" s="137"/>
      <c r="S139" s="137"/>
      <c r="T139" s="141"/>
      <c r="U139" s="141"/>
      <c r="V139" s="141" t="s">
        <v>0</v>
      </c>
      <c r="W139" s="142"/>
      <c r="X139" s="138"/>
    </row>
    <row r="140" spans="1:37">
      <c r="D140" s="136" t="s">
        <v>346</v>
      </c>
      <c r="E140" s="137"/>
      <c r="F140" s="138"/>
      <c r="G140" s="139"/>
      <c r="H140" s="139"/>
      <c r="I140" s="139"/>
      <c r="J140" s="139"/>
      <c r="K140" s="140"/>
      <c r="L140" s="140"/>
      <c r="M140" s="137"/>
      <c r="N140" s="137"/>
      <c r="O140" s="138"/>
      <c r="P140" s="138"/>
      <c r="Q140" s="137"/>
      <c r="R140" s="137"/>
      <c r="S140" s="137"/>
      <c r="T140" s="141"/>
      <c r="U140" s="141"/>
      <c r="V140" s="141" t="s">
        <v>0</v>
      </c>
      <c r="W140" s="142"/>
      <c r="X140" s="138"/>
    </row>
    <row r="141" spans="1:37" ht="25.5">
      <c r="A141" s="1">
        <v>40</v>
      </c>
      <c r="B141" s="2" t="s">
        <v>332</v>
      </c>
      <c r="C141" s="3" t="s">
        <v>347</v>
      </c>
      <c r="D141" s="4" t="s">
        <v>348</v>
      </c>
      <c r="E141" s="5">
        <v>63.9</v>
      </c>
      <c r="F141" s="6" t="s">
        <v>139</v>
      </c>
      <c r="H141" s="7">
        <f t="shared" ref="H141:H146" si="0">ROUND(E141*G141,2)</f>
        <v>0</v>
      </c>
      <c r="J141" s="7">
        <f t="shared" ref="J141:J146" si="1">ROUND(E141*G141,2)</f>
        <v>0</v>
      </c>
      <c r="L141" s="8">
        <f t="shared" ref="L141:L146" si="2">E141*K141</f>
        <v>0</v>
      </c>
      <c r="M141" s="5">
        <v>2.9000000000000001E-2</v>
      </c>
      <c r="N141" s="5">
        <f t="shared" ref="N141:N146" si="3">E141*M141</f>
        <v>1.8531</v>
      </c>
      <c r="P141" s="6">
        <v>7</v>
      </c>
      <c r="V141" s="9" t="s">
        <v>101</v>
      </c>
      <c r="X141" s="3" t="s">
        <v>349</v>
      </c>
      <c r="Y141" s="3" t="s">
        <v>347</v>
      </c>
      <c r="Z141" s="6" t="s">
        <v>141</v>
      </c>
      <c r="AJ141" s="11" t="s">
        <v>142</v>
      </c>
      <c r="AK141" s="11" t="s">
        <v>143</v>
      </c>
    </row>
    <row r="142" spans="1:37" ht="25.5">
      <c r="A142" s="1">
        <v>41</v>
      </c>
      <c r="B142" s="2" t="s">
        <v>332</v>
      </c>
      <c r="C142" s="3" t="s">
        <v>350</v>
      </c>
      <c r="D142" s="4" t="s">
        <v>351</v>
      </c>
      <c r="E142" s="5">
        <v>14.246</v>
      </c>
      <c r="F142" s="6" t="s">
        <v>206</v>
      </c>
      <c r="H142" s="7">
        <f t="shared" si="0"/>
        <v>0</v>
      </c>
      <c r="J142" s="7">
        <f t="shared" si="1"/>
        <v>0</v>
      </c>
      <c r="L142" s="8">
        <f t="shared" si="2"/>
        <v>0</v>
      </c>
      <c r="N142" s="5">
        <f t="shared" si="3"/>
        <v>0</v>
      </c>
      <c r="P142" s="6">
        <v>7</v>
      </c>
      <c r="V142" s="9" t="s">
        <v>101</v>
      </c>
      <c r="X142" s="3" t="s">
        <v>352</v>
      </c>
      <c r="Y142" s="3" t="s">
        <v>350</v>
      </c>
      <c r="Z142" s="6" t="s">
        <v>141</v>
      </c>
      <c r="AJ142" s="11" t="s">
        <v>142</v>
      </c>
      <c r="AK142" s="11" t="s">
        <v>143</v>
      </c>
    </row>
    <row r="143" spans="1:37">
      <c r="A143" s="1">
        <v>42</v>
      </c>
      <c r="B143" s="2" t="s">
        <v>136</v>
      </c>
      <c r="C143" s="3" t="s">
        <v>353</v>
      </c>
      <c r="D143" s="4" t="s">
        <v>354</v>
      </c>
      <c r="E143" s="5">
        <v>14.246</v>
      </c>
      <c r="F143" s="6" t="s">
        <v>206</v>
      </c>
      <c r="H143" s="7">
        <f t="shared" si="0"/>
        <v>0</v>
      </c>
      <c r="J143" s="7">
        <f t="shared" si="1"/>
        <v>0</v>
      </c>
      <c r="L143" s="8">
        <f t="shared" si="2"/>
        <v>0</v>
      </c>
      <c r="N143" s="5">
        <f t="shared" si="3"/>
        <v>0</v>
      </c>
      <c r="P143" s="6">
        <v>7</v>
      </c>
      <c r="V143" s="9" t="s">
        <v>101</v>
      </c>
      <c r="X143" s="3" t="s">
        <v>355</v>
      </c>
      <c r="Y143" s="3" t="s">
        <v>353</v>
      </c>
      <c r="Z143" s="6" t="s">
        <v>141</v>
      </c>
      <c r="AJ143" s="11" t="s">
        <v>142</v>
      </c>
      <c r="AK143" s="11" t="s">
        <v>143</v>
      </c>
    </row>
    <row r="144" spans="1:37">
      <c r="A144" s="1">
        <v>43</v>
      </c>
      <c r="B144" s="2" t="s">
        <v>356</v>
      </c>
      <c r="C144" s="3" t="s">
        <v>357</v>
      </c>
      <c r="D144" s="4" t="s">
        <v>358</v>
      </c>
      <c r="E144" s="5">
        <v>14.246</v>
      </c>
      <c r="F144" s="6" t="s">
        <v>206</v>
      </c>
      <c r="H144" s="7">
        <f t="shared" si="0"/>
        <v>0</v>
      </c>
      <c r="J144" s="7">
        <f t="shared" si="1"/>
        <v>0</v>
      </c>
      <c r="L144" s="8">
        <f t="shared" si="2"/>
        <v>0</v>
      </c>
      <c r="N144" s="5">
        <f t="shared" si="3"/>
        <v>0</v>
      </c>
      <c r="P144" s="6">
        <v>7</v>
      </c>
      <c r="V144" s="9" t="s">
        <v>101</v>
      </c>
      <c r="X144" s="3" t="s">
        <v>359</v>
      </c>
      <c r="Y144" s="3" t="s">
        <v>357</v>
      </c>
      <c r="Z144" s="6" t="s">
        <v>141</v>
      </c>
      <c r="AJ144" s="11" t="s">
        <v>142</v>
      </c>
      <c r="AK144" s="11" t="s">
        <v>143</v>
      </c>
    </row>
    <row r="145" spans="1:37" ht="25.5">
      <c r="A145" s="1">
        <v>44</v>
      </c>
      <c r="B145" s="2" t="s">
        <v>332</v>
      </c>
      <c r="C145" s="3" t="s">
        <v>360</v>
      </c>
      <c r="D145" s="4" t="s">
        <v>361</v>
      </c>
      <c r="E145" s="5">
        <v>14.246</v>
      </c>
      <c r="F145" s="6" t="s">
        <v>206</v>
      </c>
      <c r="H145" s="7">
        <f t="shared" si="0"/>
        <v>0</v>
      </c>
      <c r="J145" s="7">
        <f t="shared" si="1"/>
        <v>0</v>
      </c>
      <c r="L145" s="8">
        <f t="shared" si="2"/>
        <v>0</v>
      </c>
      <c r="N145" s="5">
        <f t="shared" si="3"/>
        <v>0</v>
      </c>
      <c r="P145" s="6">
        <v>7</v>
      </c>
      <c r="V145" s="9" t="s">
        <v>101</v>
      </c>
      <c r="X145" s="3" t="s">
        <v>362</v>
      </c>
      <c r="Y145" s="3" t="s">
        <v>360</v>
      </c>
      <c r="Z145" s="6" t="s">
        <v>141</v>
      </c>
      <c r="AJ145" s="11" t="s">
        <v>142</v>
      </c>
      <c r="AK145" s="11" t="s">
        <v>143</v>
      </c>
    </row>
    <row r="146" spans="1:37" ht="25.5">
      <c r="A146" s="1">
        <v>45</v>
      </c>
      <c r="B146" s="2" t="s">
        <v>283</v>
      </c>
      <c r="C146" s="3" t="s">
        <v>363</v>
      </c>
      <c r="D146" s="4" t="s">
        <v>364</v>
      </c>
      <c r="E146" s="5">
        <v>91.268000000000001</v>
      </c>
      <c r="F146" s="6" t="s">
        <v>206</v>
      </c>
      <c r="H146" s="7">
        <f t="shared" si="0"/>
        <v>0</v>
      </c>
      <c r="J146" s="7">
        <f t="shared" si="1"/>
        <v>0</v>
      </c>
      <c r="L146" s="8">
        <f t="shared" si="2"/>
        <v>0</v>
      </c>
      <c r="N146" s="5">
        <f t="shared" si="3"/>
        <v>0</v>
      </c>
      <c r="P146" s="6">
        <v>37</v>
      </c>
      <c r="V146" s="9" t="s">
        <v>101</v>
      </c>
      <c r="X146" s="3" t="s">
        <v>365</v>
      </c>
      <c r="Y146" s="3" t="s">
        <v>363</v>
      </c>
      <c r="Z146" s="6" t="s">
        <v>366</v>
      </c>
      <c r="AJ146" s="11" t="s">
        <v>142</v>
      </c>
      <c r="AK146" s="11" t="s">
        <v>143</v>
      </c>
    </row>
    <row r="147" spans="1:37">
      <c r="D147" s="144" t="s">
        <v>367</v>
      </c>
      <c r="E147" s="145">
        <f>J147</f>
        <v>0</v>
      </c>
      <c r="H147" s="145">
        <f>SUM(H119:H146)</f>
        <v>0</v>
      </c>
      <c r="I147" s="145">
        <f>SUM(I119:I146)</f>
        <v>0</v>
      </c>
      <c r="J147" s="145">
        <f>SUM(J119:J146)</f>
        <v>0</v>
      </c>
      <c r="L147" s="146">
        <f>SUM(L119:L146)</f>
        <v>3.32179</v>
      </c>
      <c r="N147" s="147">
        <f>SUM(N119:N146)</f>
        <v>6.1183200000000006</v>
      </c>
      <c r="W147" s="10">
        <f>SUM(W119:W146)</f>
        <v>0</v>
      </c>
    </row>
    <row r="149" spans="1:37">
      <c r="D149" s="144" t="s">
        <v>368</v>
      </c>
      <c r="E149" s="147">
        <f>J149</f>
        <v>0</v>
      </c>
      <c r="H149" s="145">
        <f>+H59+H70+H86+H102+H117+H147</f>
        <v>0</v>
      </c>
      <c r="I149" s="145">
        <f>+I59+I70+I86+I102+I117+I147</f>
        <v>0</v>
      </c>
      <c r="J149" s="145">
        <f>+J59+J70+J86+J102+J117+J147</f>
        <v>0</v>
      </c>
      <c r="L149" s="146">
        <f>+L59+L70+L86+L102+L117+L147</f>
        <v>91.267713249999986</v>
      </c>
      <c r="N149" s="147">
        <f>+N59+N70+N86+N102+N117+N147</f>
        <v>14.24582</v>
      </c>
      <c r="W149" s="10">
        <f>+W59+W70+W86+W102+W117+W147</f>
        <v>0</v>
      </c>
    </row>
    <row r="151" spans="1:37">
      <c r="B151" s="135" t="s">
        <v>369</v>
      </c>
    </row>
    <row r="152" spans="1:37">
      <c r="B152" s="3" t="s">
        <v>370</v>
      </c>
    </row>
    <row r="153" spans="1:37" ht="25.5">
      <c r="A153" s="1">
        <v>46</v>
      </c>
      <c r="B153" s="2" t="s">
        <v>371</v>
      </c>
      <c r="C153" s="3" t="s">
        <v>372</v>
      </c>
      <c r="D153" s="4" t="s">
        <v>373</v>
      </c>
      <c r="E153" s="5">
        <v>63.9</v>
      </c>
      <c r="F153" s="6" t="s">
        <v>139</v>
      </c>
      <c r="H153" s="7">
        <f>ROUND(E153*G153,2)</f>
        <v>0</v>
      </c>
      <c r="J153" s="7">
        <f>ROUND(E153*G153,2)</f>
        <v>0</v>
      </c>
      <c r="K153" s="8">
        <v>1.7000000000000001E-4</v>
      </c>
      <c r="L153" s="8">
        <f>E153*K153</f>
        <v>1.0863000000000001E-2</v>
      </c>
      <c r="N153" s="5">
        <f>E153*M153</f>
        <v>0</v>
      </c>
      <c r="P153" s="6">
        <v>7</v>
      </c>
      <c r="V153" s="9" t="s">
        <v>374</v>
      </c>
      <c r="X153" s="3" t="s">
        <v>375</v>
      </c>
      <c r="Y153" s="3" t="s">
        <v>372</v>
      </c>
      <c r="Z153" s="6" t="s">
        <v>376</v>
      </c>
      <c r="AJ153" s="11" t="s">
        <v>377</v>
      </c>
      <c r="AK153" s="11" t="s">
        <v>143</v>
      </c>
    </row>
    <row r="154" spans="1:37">
      <c r="D154" s="136" t="s">
        <v>269</v>
      </c>
      <c r="E154" s="137"/>
      <c r="F154" s="138"/>
      <c r="G154" s="139"/>
      <c r="H154" s="139"/>
      <c r="I154" s="139"/>
      <c r="J154" s="139"/>
      <c r="K154" s="140"/>
      <c r="L154" s="140"/>
      <c r="M154" s="137"/>
      <c r="N154" s="137"/>
      <c r="O154" s="138"/>
      <c r="P154" s="138"/>
      <c r="Q154" s="137"/>
      <c r="R154" s="137"/>
      <c r="S154" s="137"/>
      <c r="T154" s="141"/>
      <c r="U154" s="141"/>
      <c r="V154" s="141" t="s">
        <v>0</v>
      </c>
      <c r="W154" s="142"/>
      <c r="X154" s="138"/>
    </row>
    <row r="155" spans="1:37">
      <c r="D155" s="136" t="s">
        <v>270</v>
      </c>
      <c r="E155" s="137"/>
      <c r="F155" s="138"/>
      <c r="G155" s="139"/>
      <c r="H155" s="139"/>
      <c r="I155" s="139"/>
      <c r="J155" s="139"/>
      <c r="K155" s="140"/>
      <c r="L155" s="140"/>
      <c r="M155" s="137"/>
      <c r="N155" s="137"/>
      <c r="O155" s="138"/>
      <c r="P155" s="138"/>
      <c r="Q155" s="137"/>
      <c r="R155" s="137"/>
      <c r="S155" s="137"/>
      <c r="T155" s="141"/>
      <c r="U155" s="141"/>
      <c r="V155" s="141" t="s">
        <v>0</v>
      </c>
      <c r="W155" s="142"/>
      <c r="X155" s="138"/>
    </row>
    <row r="156" spans="1:37">
      <c r="D156" s="136" t="s">
        <v>271</v>
      </c>
      <c r="E156" s="137"/>
      <c r="F156" s="138"/>
      <c r="G156" s="139"/>
      <c r="H156" s="139"/>
      <c r="I156" s="139"/>
      <c r="J156" s="139"/>
      <c r="K156" s="140"/>
      <c r="L156" s="140"/>
      <c r="M156" s="137"/>
      <c r="N156" s="137"/>
      <c r="O156" s="138"/>
      <c r="P156" s="138"/>
      <c r="Q156" s="137"/>
      <c r="R156" s="137"/>
      <c r="S156" s="137"/>
      <c r="T156" s="141"/>
      <c r="U156" s="141"/>
      <c r="V156" s="141" t="s">
        <v>0</v>
      </c>
      <c r="W156" s="142"/>
      <c r="X156" s="138"/>
    </row>
    <row r="157" spans="1:37">
      <c r="D157" s="136" t="s">
        <v>272</v>
      </c>
      <c r="E157" s="137"/>
      <c r="F157" s="138"/>
      <c r="G157" s="139"/>
      <c r="H157" s="139"/>
      <c r="I157" s="139"/>
      <c r="J157" s="139"/>
      <c r="K157" s="140"/>
      <c r="L157" s="140"/>
      <c r="M157" s="137"/>
      <c r="N157" s="137"/>
      <c r="O157" s="138"/>
      <c r="P157" s="138"/>
      <c r="Q157" s="137"/>
      <c r="R157" s="137"/>
      <c r="S157" s="137"/>
      <c r="T157" s="141"/>
      <c r="U157" s="141"/>
      <c r="V157" s="141" t="s">
        <v>0</v>
      </c>
      <c r="W157" s="142"/>
      <c r="X157" s="138"/>
    </row>
    <row r="158" spans="1:37">
      <c r="A158" s="1">
        <v>47</v>
      </c>
      <c r="B158" s="2" t="s">
        <v>203</v>
      </c>
      <c r="C158" s="3" t="s">
        <v>378</v>
      </c>
      <c r="D158" s="4" t="s">
        <v>379</v>
      </c>
      <c r="E158" s="5">
        <v>76.680000000000007</v>
      </c>
      <c r="F158" s="6" t="s">
        <v>139</v>
      </c>
      <c r="I158" s="7">
        <f>ROUND(E158*G158,2)</f>
        <v>0</v>
      </c>
      <c r="J158" s="7">
        <f>ROUND(E158*G158,2)</f>
        <v>0</v>
      </c>
      <c r="L158" s="8">
        <f>E158*K158</f>
        <v>0</v>
      </c>
      <c r="N158" s="5">
        <f>E158*M158</f>
        <v>0</v>
      </c>
      <c r="P158" s="6">
        <v>7</v>
      </c>
      <c r="V158" s="9" t="s">
        <v>94</v>
      </c>
      <c r="X158" s="3" t="s">
        <v>378</v>
      </c>
      <c r="Y158" s="3" t="s">
        <v>378</v>
      </c>
      <c r="Z158" s="6" t="s">
        <v>380</v>
      </c>
      <c r="AA158" s="3" t="s">
        <v>381</v>
      </c>
      <c r="AJ158" s="11" t="s">
        <v>382</v>
      </c>
      <c r="AK158" s="11" t="s">
        <v>143</v>
      </c>
    </row>
    <row r="159" spans="1:37">
      <c r="D159" s="136" t="s">
        <v>383</v>
      </c>
      <c r="E159" s="137"/>
      <c r="F159" s="138"/>
      <c r="G159" s="139"/>
      <c r="H159" s="139"/>
      <c r="I159" s="139"/>
      <c r="J159" s="139"/>
      <c r="K159" s="140"/>
      <c r="L159" s="140"/>
      <c r="M159" s="137"/>
      <c r="N159" s="137"/>
      <c r="O159" s="138"/>
      <c r="P159" s="138"/>
      <c r="Q159" s="137"/>
      <c r="R159" s="137"/>
      <c r="S159" s="137"/>
      <c r="T159" s="141"/>
      <c r="U159" s="141"/>
      <c r="V159" s="141" t="s">
        <v>0</v>
      </c>
      <c r="W159" s="142"/>
      <c r="X159" s="138"/>
    </row>
    <row r="160" spans="1:37" ht="25.5">
      <c r="A160" s="1">
        <v>48</v>
      </c>
      <c r="B160" s="2" t="s">
        <v>371</v>
      </c>
      <c r="C160" s="3" t="s">
        <v>384</v>
      </c>
      <c r="D160" s="4" t="s">
        <v>385</v>
      </c>
      <c r="F160" s="6" t="s">
        <v>55</v>
      </c>
      <c r="H160" s="7">
        <f>ROUND(E160*G160,2)</f>
        <v>0</v>
      </c>
      <c r="J160" s="7">
        <f>ROUND(E160*G160,2)</f>
        <v>0</v>
      </c>
      <c r="L160" s="8">
        <f>E160*K160</f>
        <v>0</v>
      </c>
      <c r="N160" s="5">
        <f>E160*M160</f>
        <v>0</v>
      </c>
      <c r="P160" s="6">
        <v>7</v>
      </c>
      <c r="V160" s="9" t="s">
        <v>374</v>
      </c>
      <c r="X160" s="3" t="s">
        <v>386</v>
      </c>
      <c r="Y160" s="3" t="s">
        <v>384</v>
      </c>
      <c r="Z160" s="6" t="s">
        <v>376</v>
      </c>
      <c r="AJ160" s="11" t="s">
        <v>377</v>
      </c>
      <c r="AK160" s="11" t="s">
        <v>143</v>
      </c>
    </row>
    <row r="161" spans="1:37">
      <c r="D161" s="144" t="s">
        <v>387</v>
      </c>
      <c r="E161" s="145">
        <f>J161</f>
        <v>0</v>
      </c>
      <c r="H161" s="145">
        <f>SUM(H151:H160)</f>
        <v>0</v>
      </c>
      <c r="I161" s="145">
        <f>SUM(I151:I160)</f>
        <v>0</v>
      </c>
      <c r="J161" s="145">
        <f>SUM(J151:J160)</f>
        <v>0</v>
      </c>
      <c r="L161" s="146">
        <f>SUM(L151:L160)</f>
        <v>1.0863000000000001E-2</v>
      </c>
      <c r="N161" s="147">
        <f>SUM(N151:N160)</f>
        <v>0</v>
      </c>
      <c r="W161" s="10">
        <f>SUM(W151:W160)</f>
        <v>0</v>
      </c>
    </row>
    <row r="163" spans="1:37">
      <c r="B163" s="3" t="s">
        <v>388</v>
      </c>
    </row>
    <row r="164" spans="1:37" ht="25.5">
      <c r="A164" s="1">
        <v>49</v>
      </c>
      <c r="B164" s="2" t="s">
        <v>389</v>
      </c>
      <c r="C164" s="3" t="s">
        <v>390</v>
      </c>
      <c r="D164" s="4" t="s">
        <v>391</v>
      </c>
      <c r="E164" s="5">
        <v>63.9</v>
      </c>
      <c r="F164" s="6" t="s">
        <v>139</v>
      </c>
      <c r="H164" s="7">
        <f>ROUND(E164*G164,2)</f>
        <v>0</v>
      </c>
      <c r="J164" s="7">
        <f>ROUND(E164*G164,2)</f>
        <v>0</v>
      </c>
      <c r="K164" s="8">
        <v>3.62E-3</v>
      </c>
      <c r="L164" s="8">
        <f>E164*K164</f>
        <v>0.231318</v>
      </c>
      <c r="N164" s="5">
        <f>E164*M164</f>
        <v>0</v>
      </c>
      <c r="P164" s="6">
        <v>7</v>
      </c>
      <c r="V164" s="9" t="s">
        <v>374</v>
      </c>
      <c r="X164" s="3" t="s">
        <v>392</v>
      </c>
      <c r="Y164" s="3" t="s">
        <v>390</v>
      </c>
      <c r="Z164" s="6" t="s">
        <v>259</v>
      </c>
      <c r="AJ164" s="11" t="s">
        <v>377</v>
      </c>
      <c r="AK164" s="11" t="s">
        <v>143</v>
      </c>
    </row>
    <row r="165" spans="1:37">
      <c r="D165" s="136" t="s">
        <v>393</v>
      </c>
      <c r="E165" s="137"/>
      <c r="F165" s="138"/>
      <c r="G165" s="139"/>
      <c r="H165" s="139"/>
      <c r="I165" s="139"/>
      <c r="J165" s="139"/>
      <c r="K165" s="140"/>
      <c r="L165" s="140"/>
      <c r="M165" s="137"/>
      <c r="N165" s="137"/>
      <c r="O165" s="138"/>
      <c r="P165" s="138"/>
      <c r="Q165" s="137"/>
      <c r="R165" s="137"/>
      <c r="S165" s="137"/>
      <c r="T165" s="141"/>
      <c r="U165" s="141"/>
      <c r="V165" s="141" t="s">
        <v>0</v>
      </c>
      <c r="W165" s="142"/>
      <c r="X165" s="138"/>
    </row>
    <row r="166" spans="1:37">
      <c r="D166" s="136" t="s">
        <v>269</v>
      </c>
      <c r="E166" s="137"/>
      <c r="F166" s="138"/>
      <c r="G166" s="139"/>
      <c r="H166" s="139"/>
      <c r="I166" s="139"/>
      <c r="J166" s="139"/>
      <c r="K166" s="140"/>
      <c r="L166" s="140"/>
      <c r="M166" s="137"/>
      <c r="N166" s="137"/>
      <c r="O166" s="138"/>
      <c r="P166" s="138"/>
      <c r="Q166" s="137"/>
      <c r="R166" s="137"/>
      <c r="S166" s="137"/>
      <c r="T166" s="141"/>
      <c r="U166" s="141"/>
      <c r="V166" s="141" t="s">
        <v>0</v>
      </c>
      <c r="W166" s="142"/>
      <c r="X166" s="138"/>
    </row>
    <row r="167" spans="1:37">
      <c r="D167" s="136" t="s">
        <v>270</v>
      </c>
      <c r="E167" s="137"/>
      <c r="F167" s="138"/>
      <c r="G167" s="139"/>
      <c r="H167" s="139"/>
      <c r="I167" s="139"/>
      <c r="J167" s="139"/>
      <c r="K167" s="140"/>
      <c r="L167" s="140"/>
      <c r="M167" s="137"/>
      <c r="N167" s="137"/>
      <c r="O167" s="138"/>
      <c r="P167" s="138"/>
      <c r="Q167" s="137"/>
      <c r="R167" s="137"/>
      <c r="S167" s="137"/>
      <c r="T167" s="141"/>
      <c r="U167" s="141"/>
      <c r="V167" s="141" t="s">
        <v>0</v>
      </c>
      <c r="W167" s="142"/>
      <c r="X167" s="138"/>
    </row>
    <row r="168" spans="1:37">
      <c r="D168" s="136" t="s">
        <v>271</v>
      </c>
      <c r="E168" s="137"/>
      <c r="F168" s="138"/>
      <c r="G168" s="139"/>
      <c r="H168" s="139"/>
      <c r="I168" s="139"/>
      <c r="J168" s="139"/>
      <c r="K168" s="140"/>
      <c r="L168" s="140"/>
      <c r="M168" s="137"/>
      <c r="N168" s="137"/>
      <c r="O168" s="138"/>
      <c r="P168" s="138"/>
      <c r="Q168" s="137"/>
      <c r="R168" s="137"/>
      <c r="S168" s="137"/>
      <c r="T168" s="141"/>
      <c r="U168" s="141"/>
      <c r="V168" s="141" t="s">
        <v>0</v>
      </c>
      <c r="W168" s="142"/>
      <c r="X168" s="138"/>
    </row>
    <row r="169" spans="1:37">
      <c r="D169" s="136" t="s">
        <v>272</v>
      </c>
      <c r="E169" s="137"/>
      <c r="F169" s="138"/>
      <c r="G169" s="139"/>
      <c r="H169" s="139"/>
      <c r="I169" s="139"/>
      <c r="J169" s="139"/>
      <c r="K169" s="140"/>
      <c r="L169" s="140"/>
      <c r="M169" s="137"/>
      <c r="N169" s="137"/>
      <c r="O169" s="138"/>
      <c r="P169" s="138"/>
      <c r="Q169" s="137"/>
      <c r="R169" s="137"/>
      <c r="S169" s="137"/>
      <c r="T169" s="141"/>
      <c r="U169" s="141"/>
      <c r="V169" s="141" t="s">
        <v>0</v>
      </c>
      <c r="W169" s="142"/>
      <c r="X169" s="138"/>
    </row>
    <row r="170" spans="1:37">
      <c r="A170" s="1">
        <v>50</v>
      </c>
      <c r="B170" s="2" t="s">
        <v>203</v>
      </c>
      <c r="C170" s="3" t="s">
        <v>394</v>
      </c>
      <c r="D170" s="4" t="s">
        <v>395</v>
      </c>
      <c r="E170" s="5">
        <v>67.094999999999999</v>
      </c>
      <c r="F170" s="6" t="s">
        <v>139</v>
      </c>
      <c r="I170" s="7">
        <f>ROUND(E170*G170,2)</f>
        <v>0</v>
      </c>
      <c r="J170" s="7">
        <f>ROUND(E170*G170,2)</f>
        <v>0</v>
      </c>
      <c r="L170" s="8">
        <f>E170*K170</f>
        <v>0</v>
      </c>
      <c r="N170" s="5">
        <f>E170*M170</f>
        <v>0</v>
      </c>
      <c r="P170" s="6">
        <v>7</v>
      </c>
      <c r="V170" s="9" t="s">
        <v>94</v>
      </c>
      <c r="X170" s="3" t="s">
        <v>394</v>
      </c>
      <c r="Y170" s="3" t="s">
        <v>394</v>
      </c>
      <c r="Z170" s="6" t="s">
        <v>259</v>
      </c>
      <c r="AA170" s="3" t="s">
        <v>208</v>
      </c>
      <c r="AJ170" s="11" t="s">
        <v>382</v>
      </c>
      <c r="AK170" s="11" t="s">
        <v>143</v>
      </c>
    </row>
    <row r="171" spans="1:37">
      <c r="D171" s="136" t="s">
        <v>396</v>
      </c>
      <c r="E171" s="137"/>
      <c r="F171" s="138"/>
      <c r="G171" s="139"/>
      <c r="H171" s="139"/>
      <c r="I171" s="139"/>
      <c r="J171" s="139"/>
      <c r="K171" s="140"/>
      <c r="L171" s="140"/>
      <c r="M171" s="137"/>
      <c r="N171" s="137"/>
      <c r="O171" s="138"/>
      <c r="P171" s="138"/>
      <c r="Q171" s="137"/>
      <c r="R171" s="137"/>
      <c r="S171" s="137"/>
      <c r="T171" s="141"/>
      <c r="U171" s="141"/>
      <c r="V171" s="141" t="s">
        <v>0</v>
      </c>
      <c r="W171" s="142"/>
      <c r="X171" s="138"/>
    </row>
    <row r="172" spans="1:37" ht="25.5">
      <c r="A172" s="1">
        <v>51</v>
      </c>
      <c r="B172" s="2" t="s">
        <v>389</v>
      </c>
      <c r="C172" s="3" t="s">
        <v>397</v>
      </c>
      <c r="D172" s="4" t="s">
        <v>398</v>
      </c>
      <c r="F172" s="6" t="s">
        <v>55</v>
      </c>
      <c r="H172" s="7">
        <f>ROUND(E172*G172,2)</f>
        <v>0</v>
      </c>
      <c r="J172" s="7">
        <f>ROUND(E172*G172,2)</f>
        <v>0</v>
      </c>
      <c r="L172" s="8">
        <f>E172*K172</f>
        <v>0</v>
      </c>
      <c r="N172" s="5">
        <f>E172*M172</f>
        <v>0</v>
      </c>
      <c r="P172" s="6">
        <v>7</v>
      </c>
      <c r="V172" s="9" t="s">
        <v>374</v>
      </c>
      <c r="X172" s="3" t="s">
        <v>399</v>
      </c>
      <c r="Y172" s="3" t="s">
        <v>397</v>
      </c>
      <c r="Z172" s="6" t="s">
        <v>400</v>
      </c>
      <c r="AJ172" s="11" t="s">
        <v>377</v>
      </c>
      <c r="AK172" s="11" t="s">
        <v>143</v>
      </c>
    </row>
    <row r="173" spans="1:37">
      <c r="D173" s="144" t="s">
        <v>401</v>
      </c>
      <c r="E173" s="145">
        <f>J173</f>
        <v>0</v>
      </c>
      <c r="H173" s="145">
        <f>SUM(H163:H172)</f>
        <v>0</v>
      </c>
      <c r="I173" s="145">
        <f>SUM(I163:I172)</f>
        <v>0</v>
      </c>
      <c r="J173" s="145">
        <f>SUM(J163:J172)</f>
        <v>0</v>
      </c>
      <c r="L173" s="146">
        <f>SUM(L163:L172)</f>
        <v>0.231318</v>
      </c>
      <c r="N173" s="147">
        <f>SUM(N163:N172)</f>
        <v>0</v>
      </c>
      <c r="W173" s="10">
        <f>SUM(W163:W172)</f>
        <v>0</v>
      </c>
    </row>
    <row r="175" spans="1:37">
      <c r="B175" s="3" t="s">
        <v>402</v>
      </c>
    </row>
    <row r="176" spans="1:37" ht="25.5">
      <c r="A176" s="1">
        <v>52</v>
      </c>
      <c r="B176" s="2" t="s">
        <v>403</v>
      </c>
      <c r="C176" s="3" t="s">
        <v>404</v>
      </c>
      <c r="D176" s="4" t="s">
        <v>405</v>
      </c>
      <c r="E176" s="5">
        <v>1</v>
      </c>
      <c r="F176" s="6" t="s">
        <v>293</v>
      </c>
      <c r="H176" s="7">
        <f>ROUND(E176*G176,2)</f>
        <v>0</v>
      </c>
      <c r="J176" s="7">
        <f>ROUND(E176*G176,2)</f>
        <v>0</v>
      </c>
      <c r="K176" s="8">
        <v>2.9499999999999999E-3</v>
      </c>
      <c r="L176" s="8">
        <f>E176*K176</f>
        <v>2.9499999999999999E-3</v>
      </c>
      <c r="N176" s="5">
        <f>E176*M176</f>
        <v>0</v>
      </c>
      <c r="P176" s="6">
        <v>21</v>
      </c>
      <c r="V176" s="9" t="s">
        <v>374</v>
      </c>
      <c r="X176" s="3" t="s">
        <v>406</v>
      </c>
      <c r="Y176" s="3" t="s">
        <v>404</v>
      </c>
      <c r="Z176" s="6" t="s">
        <v>407</v>
      </c>
      <c r="AJ176" s="11" t="s">
        <v>377</v>
      </c>
      <c r="AK176" s="11" t="s">
        <v>143</v>
      </c>
    </row>
    <row r="177" spans="1:37" ht="25.5">
      <c r="D177" s="136" t="s">
        <v>408</v>
      </c>
      <c r="E177" s="137"/>
      <c r="F177" s="138"/>
      <c r="G177" s="139"/>
      <c r="H177" s="139"/>
      <c r="I177" s="139"/>
      <c r="J177" s="139"/>
      <c r="K177" s="140"/>
      <c r="L177" s="140"/>
      <c r="M177" s="137"/>
      <c r="N177" s="137"/>
      <c r="O177" s="138"/>
      <c r="P177" s="138"/>
      <c r="Q177" s="137"/>
      <c r="R177" s="137"/>
      <c r="S177" s="137"/>
      <c r="T177" s="141"/>
      <c r="U177" s="141"/>
      <c r="V177" s="141" t="s">
        <v>0</v>
      </c>
      <c r="W177" s="142"/>
      <c r="X177" s="138"/>
    </row>
    <row r="178" spans="1:37" ht="25.5">
      <c r="A178" s="1">
        <v>53</v>
      </c>
      <c r="B178" s="2" t="s">
        <v>403</v>
      </c>
      <c r="C178" s="3" t="s">
        <v>409</v>
      </c>
      <c r="D178" s="4" t="s">
        <v>410</v>
      </c>
      <c r="E178" s="5">
        <v>1</v>
      </c>
      <c r="F178" s="6" t="s">
        <v>293</v>
      </c>
      <c r="H178" s="7">
        <f>ROUND(E178*G178,2)</f>
        <v>0</v>
      </c>
      <c r="J178" s="7">
        <f>ROUND(E178*G178,2)</f>
        <v>0</v>
      </c>
      <c r="K178" s="8">
        <v>1.06E-3</v>
      </c>
      <c r="L178" s="8">
        <f>E178*K178</f>
        <v>1.06E-3</v>
      </c>
      <c r="N178" s="5">
        <f>E178*M178</f>
        <v>0</v>
      </c>
      <c r="P178" s="6">
        <v>5</v>
      </c>
      <c r="V178" s="9" t="s">
        <v>374</v>
      </c>
      <c r="X178" s="3" t="s">
        <v>411</v>
      </c>
      <c r="Y178" s="3" t="s">
        <v>409</v>
      </c>
      <c r="Z178" s="6" t="s">
        <v>259</v>
      </c>
      <c r="AJ178" s="11" t="s">
        <v>377</v>
      </c>
      <c r="AK178" s="11" t="s">
        <v>143</v>
      </c>
    </row>
    <row r="179" spans="1:37" ht="25.5">
      <c r="A179" s="1">
        <v>54</v>
      </c>
      <c r="B179" s="2" t="s">
        <v>403</v>
      </c>
      <c r="C179" s="3" t="s">
        <v>412</v>
      </c>
      <c r="D179" s="4" t="s">
        <v>413</v>
      </c>
      <c r="E179" s="5">
        <v>1</v>
      </c>
      <c r="F179" s="6" t="s">
        <v>293</v>
      </c>
      <c r="H179" s="7">
        <f>ROUND(E179*G179,2)</f>
        <v>0</v>
      </c>
      <c r="J179" s="7">
        <f>ROUND(E179*G179,2)</f>
        <v>0</v>
      </c>
      <c r="L179" s="8">
        <f>E179*K179</f>
        <v>0</v>
      </c>
      <c r="N179" s="5">
        <f>E179*M179</f>
        <v>0</v>
      </c>
      <c r="P179" s="6">
        <v>21</v>
      </c>
      <c r="V179" s="9" t="s">
        <v>374</v>
      </c>
      <c r="X179" s="3" t="s">
        <v>414</v>
      </c>
      <c r="Y179" s="3" t="s">
        <v>412</v>
      </c>
      <c r="Z179" s="6" t="s">
        <v>407</v>
      </c>
      <c r="AJ179" s="11" t="s">
        <v>377</v>
      </c>
      <c r="AK179" s="11" t="s">
        <v>143</v>
      </c>
    </row>
    <row r="180" spans="1:37" ht="25.5">
      <c r="D180" s="136" t="s">
        <v>415</v>
      </c>
      <c r="E180" s="137"/>
      <c r="F180" s="138"/>
      <c r="G180" s="139"/>
      <c r="H180" s="139"/>
      <c r="I180" s="139"/>
      <c r="J180" s="139"/>
      <c r="K180" s="140"/>
      <c r="L180" s="140"/>
      <c r="M180" s="137"/>
      <c r="N180" s="137"/>
      <c r="O180" s="138"/>
      <c r="P180" s="138"/>
      <c r="Q180" s="137"/>
      <c r="R180" s="137"/>
      <c r="S180" s="137"/>
      <c r="T180" s="141"/>
      <c r="U180" s="141"/>
      <c r="V180" s="141" t="s">
        <v>0</v>
      </c>
      <c r="W180" s="142"/>
      <c r="X180" s="138"/>
    </row>
    <row r="181" spans="1:37" ht="25.5">
      <c r="A181" s="1">
        <v>55</v>
      </c>
      <c r="B181" s="2" t="s">
        <v>403</v>
      </c>
      <c r="C181" s="3" t="s">
        <v>416</v>
      </c>
      <c r="D181" s="4" t="s">
        <v>417</v>
      </c>
      <c r="F181" s="6" t="s">
        <v>55</v>
      </c>
      <c r="H181" s="7">
        <f>ROUND(E181*G181,2)</f>
        <v>0</v>
      </c>
      <c r="J181" s="7">
        <f>ROUND(E181*G181,2)</f>
        <v>0</v>
      </c>
      <c r="L181" s="8">
        <f>E181*K181</f>
        <v>0</v>
      </c>
      <c r="N181" s="5">
        <f>E181*M181</f>
        <v>0</v>
      </c>
      <c r="P181" s="6">
        <v>5</v>
      </c>
      <c r="V181" s="9" t="s">
        <v>374</v>
      </c>
      <c r="X181" s="3" t="s">
        <v>418</v>
      </c>
      <c r="Y181" s="3" t="s">
        <v>416</v>
      </c>
      <c r="Z181" s="6" t="s">
        <v>419</v>
      </c>
      <c r="AJ181" s="11" t="s">
        <v>377</v>
      </c>
      <c r="AK181" s="11" t="s">
        <v>143</v>
      </c>
    </row>
    <row r="182" spans="1:37">
      <c r="D182" s="144" t="s">
        <v>420</v>
      </c>
      <c r="E182" s="145">
        <f>J182</f>
        <v>0</v>
      </c>
      <c r="H182" s="145">
        <f>SUM(H175:H181)</f>
        <v>0</v>
      </c>
      <c r="I182" s="145">
        <f>SUM(I175:I181)</f>
        <v>0</v>
      </c>
      <c r="J182" s="145">
        <f>SUM(J175:J181)</f>
        <v>0</v>
      </c>
      <c r="L182" s="146">
        <f>SUM(L175:L181)</f>
        <v>4.0099999999999997E-3</v>
      </c>
      <c r="N182" s="147">
        <f>SUM(N175:N181)</f>
        <v>0</v>
      </c>
      <c r="W182" s="10">
        <f>SUM(W175:W181)</f>
        <v>0</v>
      </c>
    </row>
    <row r="184" spans="1:37">
      <c r="D184" s="144" t="s">
        <v>421</v>
      </c>
      <c r="E184" s="145">
        <f>J184</f>
        <v>0</v>
      </c>
      <c r="H184" s="145">
        <f>+H161+H173+H182</f>
        <v>0</v>
      </c>
      <c r="I184" s="145">
        <f>+I161+I173+I182</f>
        <v>0</v>
      </c>
      <c r="J184" s="145">
        <f>+J161+J173+J182</f>
        <v>0</v>
      </c>
      <c r="L184" s="146">
        <f>+L161+L173+L182</f>
        <v>0.24619099999999999</v>
      </c>
      <c r="N184" s="147">
        <f>+N161+N173+N182</f>
        <v>0</v>
      </c>
      <c r="W184" s="10">
        <f>+W161+W173+W182</f>
        <v>0</v>
      </c>
    </row>
    <row r="186" spans="1:37">
      <c r="D186" s="148" t="s">
        <v>422</v>
      </c>
      <c r="E186" s="145">
        <f>J186</f>
        <v>0</v>
      </c>
      <c r="H186" s="145">
        <f>+H149+H184</f>
        <v>0</v>
      </c>
      <c r="I186" s="145">
        <f>+I149+I184</f>
        <v>0</v>
      </c>
      <c r="J186" s="145">
        <f>+J149+J184</f>
        <v>0</v>
      </c>
      <c r="L186" s="146">
        <f>+L149+L184</f>
        <v>91.513904249999982</v>
      </c>
      <c r="N186" s="147">
        <f>+N149+N184</f>
        <v>14.24582</v>
      </c>
      <c r="W186" s="10">
        <f>+W149+W184</f>
        <v>0</v>
      </c>
    </row>
  </sheetData>
  <sheetProtection selectLockedCells="1" selectUnlockedCells="1"/>
  <mergeCells count="2">
    <mergeCell ref="K9:L9"/>
    <mergeCell ref="M9:N9"/>
  </mergeCells>
  <printOptions horizontalCentered="1"/>
  <pageMargins left="0.39305555555555555" right="0.35416666666666669" top="0.62916666666666665" bottom="0.59027777777777779" header="0.51180555555555551" footer="0.35416666666666669"/>
  <pageSetup paperSize="9" firstPageNumber="0" orientation="portrait" horizontalDpi="300" verticalDpi="300" r:id="rId1"/>
  <headerFooter alignWithMargins="0">
    <oddFooter>&amp;R&amp;"Arial Narrow,Normálne"&amp;8Strana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showGridLines="0" workbookViewId="0">
      <selection activeCell="H6" sqref="H6"/>
    </sheetView>
  </sheetViews>
  <sheetFormatPr defaultRowHeight="12.75"/>
  <cols>
    <col min="1" max="1" width="42.28515625" style="11" customWidth="1"/>
    <col min="2" max="4" width="9.7109375" style="13" customWidth="1"/>
    <col min="5" max="5" width="9.7109375" style="14" customWidth="1"/>
    <col min="6" max="6" width="8.7109375" style="15" customWidth="1"/>
    <col min="7" max="7" width="9.140625" style="15" customWidth="1"/>
    <col min="8" max="23" width="9.140625" style="11" customWidth="1"/>
    <col min="24" max="25" width="5.7109375" style="11" customWidth="1"/>
    <col min="26" max="26" width="6.5703125" style="11" customWidth="1"/>
    <col min="27" max="27" width="24.28515625" style="11" customWidth="1"/>
    <col min="28" max="28" width="4.28515625" style="11" customWidth="1"/>
    <col min="29" max="29" width="8.28515625" style="11" customWidth="1"/>
    <col min="30" max="30" width="8.7109375" style="11" customWidth="1"/>
    <col min="31" max="16384" width="9.140625" style="11"/>
  </cols>
  <sheetData>
    <row r="1" spans="1:30">
      <c r="A1" s="12" t="s">
        <v>110</v>
      </c>
      <c r="C1" s="11"/>
      <c r="E1" s="12" t="s">
        <v>426</v>
      </c>
      <c r="F1" s="11"/>
      <c r="G1" s="11"/>
      <c r="Z1" s="16" t="s">
        <v>5</v>
      </c>
      <c r="AA1" s="16" t="s">
        <v>6</v>
      </c>
      <c r="AB1" s="16" t="s">
        <v>7</v>
      </c>
      <c r="AC1" s="16" t="s">
        <v>8</v>
      </c>
      <c r="AD1" s="16" t="s">
        <v>9</v>
      </c>
    </row>
    <row r="2" spans="1:30">
      <c r="A2" s="12" t="s">
        <v>10</v>
      </c>
      <c r="C2" s="11"/>
      <c r="E2" s="12" t="s">
        <v>111</v>
      </c>
      <c r="F2" s="11"/>
      <c r="G2" s="11"/>
      <c r="Z2" s="16" t="s">
        <v>11</v>
      </c>
      <c r="AA2" s="18" t="s">
        <v>64</v>
      </c>
      <c r="AB2" s="18" t="s">
        <v>13</v>
      </c>
      <c r="AC2" s="18"/>
      <c r="AD2" s="19"/>
    </row>
    <row r="3" spans="1:30">
      <c r="A3" s="12" t="s">
        <v>427</v>
      </c>
      <c r="C3" s="11"/>
      <c r="E3" s="12" t="s">
        <v>424</v>
      </c>
      <c r="F3" s="11"/>
      <c r="G3" s="11"/>
      <c r="Z3" s="16" t="s">
        <v>14</v>
      </c>
      <c r="AA3" s="18" t="s">
        <v>65</v>
      </c>
      <c r="AB3" s="18" t="s">
        <v>13</v>
      </c>
      <c r="AC3" s="18" t="s">
        <v>16</v>
      </c>
      <c r="AD3" s="19" t="s">
        <v>17</v>
      </c>
    </row>
    <row r="4" spans="1:30">
      <c r="B4" s="11"/>
      <c r="C4" s="11"/>
      <c r="D4" s="11"/>
      <c r="E4" s="11"/>
      <c r="F4" s="11"/>
      <c r="G4" s="11"/>
      <c r="Z4" s="16" t="s">
        <v>18</v>
      </c>
      <c r="AA4" s="18" t="s">
        <v>66</v>
      </c>
      <c r="AB4" s="18" t="s">
        <v>13</v>
      </c>
      <c r="AC4" s="18"/>
      <c r="AD4" s="19"/>
    </row>
    <row r="5" spans="1:30">
      <c r="A5" s="12" t="s">
        <v>112</v>
      </c>
      <c r="B5" s="11"/>
      <c r="C5" s="11"/>
      <c r="D5" s="11"/>
      <c r="E5" s="11"/>
      <c r="F5" s="11"/>
      <c r="G5" s="11"/>
      <c r="Z5" s="16" t="s">
        <v>20</v>
      </c>
      <c r="AA5" s="18" t="s">
        <v>65</v>
      </c>
      <c r="AB5" s="18" t="s">
        <v>13</v>
      </c>
      <c r="AC5" s="18" t="s">
        <v>16</v>
      </c>
      <c r="AD5" s="19" t="s">
        <v>17</v>
      </c>
    </row>
    <row r="6" spans="1:30">
      <c r="A6" s="12" t="s">
        <v>113</v>
      </c>
      <c r="B6" s="11"/>
      <c r="C6" s="11"/>
      <c r="D6" s="11"/>
      <c r="E6" s="11"/>
      <c r="F6" s="11"/>
      <c r="G6" s="11"/>
    </row>
    <row r="7" spans="1:30">
      <c r="A7" s="12"/>
      <c r="B7" s="11"/>
      <c r="C7" s="11"/>
      <c r="D7" s="11"/>
      <c r="E7" s="11"/>
      <c r="F7" s="11"/>
      <c r="G7" s="11"/>
    </row>
    <row r="8" spans="1:30" ht="13.5">
      <c r="B8" s="22" t="str">
        <f>CONCATENATE(AA2," ",AB2," ",AC2," ",AD2)</f>
        <v xml:space="preserve">Rekapitulácia rozpočtu v EUR  </v>
      </c>
      <c r="G8" s="11"/>
    </row>
    <row r="9" spans="1:30">
      <c r="A9" s="23" t="s">
        <v>67</v>
      </c>
      <c r="B9" s="23" t="s">
        <v>28</v>
      </c>
      <c r="C9" s="23" t="s">
        <v>29</v>
      </c>
      <c r="D9" s="23" t="s">
        <v>30</v>
      </c>
      <c r="E9" s="24" t="s">
        <v>68</v>
      </c>
      <c r="F9" s="24" t="s">
        <v>32</v>
      </c>
      <c r="G9" s="24" t="s">
        <v>37</v>
      </c>
    </row>
    <row r="10" spans="1:30">
      <c r="A10" s="32"/>
      <c r="B10" s="32"/>
      <c r="C10" s="32" t="s">
        <v>54</v>
      </c>
      <c r="D10" s="32"/>
      <c r="E10" s="32" t="s">
        <v>30</v>
      </c>
      <c r="F10" s="32" t="s">
        <v>30</v>
      </c>
      <c r="G10" s="32" t="s">
        <v>30</v>
      </c>
    </row>
    <row r="12" spans="1:30">
      <c r="A12" s="11" t="s">
        <v>135</v>
      </c>
      <c r="B12" s="13">
        <f>Zadanie!H59</f>
        <v>0</v>
      </c>
      <c r="C12" s="13">
        <f>Zadanie!I59</f>
        <v>0</v>
      </c>
      <c r="D12" s="13">
        <f>Zadanie!J59</f>
        <v>0</v>
      </c>
      <c r="E12" s="14">
        <f>Zadanie!L59</f>
        <v>75.221356999999998</v>
      </c>
      <c r="F12" s="15">
        <f>Zadanie!N59</f>
        <v>8.1274999999999995</v>
      </c>
      <c r="G12" s="15">
        <f>Zadanie!W59</f>
        <v>0</v>
      </c>
    </row>
    <row r="13" spans="1:30">
      <c r="A13" s="11" t="s">
        <v>225</v>
      </c>
      <c r="B13" s="13">
        <f>Zadanie!H70</f>
        <v>0</v>
      </c>
      <c r="C13" s="13">
        <f>Zadanie!I70</f>
        <v>0</v>
      </c>
      <c r="D13" s="13">
        <f>Zadanie!J70</f>
        <v>0</v>
      </c>
      <c r="E13" s="14">
        <f>Zadanie!L70</f>
        <v>6.9747999999999991E-2</v>
      </c>
      <c r="F13" s="15">
        <f>Zadanie!N70</f>
        <v>0</v>
      </c>
      <c r="G13" s="15">
        <f>Zadanie!W70</f>
        <v>0</v>
      </c>
    </row>
    <row r="14" spans="1:30">
      <c r="A14" s="11" t="s">
        <v>245</v>
      </c>
      <c r="B14" s="13">
        <f>Zadanie!H86</f>
        <v>0</v>
      </c>
      <c r="C14" s="13">
        <f>Zadanie!I86</f>
        <v>0</v>
      </c>
      <c r="D14" s="13">
        <f>Zadanie!J86</f>
        <v>0</v>
      </c>
      <c r="E14" s="14">
        <f>Zadanie!L86</f>
        <v>9.5310249999999996</v>
      </c>
      <c r="F14" s="15">
        <f>Zadanie!N86</f>
        <v>0</v>
      </c>
      <c r="G14" s="15">
        <f>Zadanie!W86</f>
        <v>0</v>
      </c>
    </row>
    <row r="15" spans="1:30">
      <c r="A15" s="11" t="s">
        <v>262</v>
      </c>
      <c r="B15" s="13">
        <f>Zadanie!H102</f>
        <v>0</v>
      </c>
      <c r="C15" s="13">
        <f>Zadanie!I102</f>
        <v>0</v>
      </c>
      <c r="D15" s="13">
        <f>Zadanie!J102</f>
        <v>0</v>
      </c>
      <c r="E15" s="14">
        <f>Zadanie!L102</f>
        <v>2.9828519999999998</v>
      </c>
      <c r="F15" s="15">
        <f>Zadanie!N102</f>
        <v>0</v>
      </c>
      <c r="G15" s="15">
        <f>Zadanie!W102</f>
        <v>0</v>
      </c>
    </row>
    <row r="16" spans="1:30">
      <c r="A16" s="11" t="s">
        <v>282</v>
      </c>
      <c r="B16" s="13">
        <f>Zadanie!H117</f>
        <v>0</v>
      </c>
      <c r="C16" s="13">
        <f>Zadanie!I117</f>
        <v>0</v>
      </c>
      <c r="D16" s="13">
        <f>Zadanie!J117</f>
        <v>0</v>
      </c>
      <c r="E16" s="14">
        <f>Zadanie!L117</f>
        <v>0.14094125000000002</v>
      </c>
      <c r="F16" s="15">
        <f>Zadanie!N117</f>
        <v>0</v>
      </c>
      <c r="G16" s="15">
        <f>Zadanie!W117</f>
        <v>0</v>
      </c>
    </row>
    <row r="17" spans="1:7">
      <c r="A17" s="11" t="s">
        <v>314</v>
      </c>
      <c r="B17" s="13">
        <f>Zadanie!H147</f>
        <v>0</v>
      </c>
      <c r="C17" s="13">
        <f>Zadanie!I147</f>
        <v>0</v>
      </c>
      <c r="D17" s="13">
        <f>Zadanie!J147</f>
        <v>0</v>
      </c>
      <c r="E17" s="14">
        <f>Zadanie!L147</f>
        <v>3.32179</v>
      </c>
      <c r="F17" s="15">
        <f>Zadanie!N147</f>
        <v>6.1183200000000006</v>
      </c>
      <c r="G17" s="15">
        <f>Zadanie!W147</f>
        <v>0</v>
      </c>
    </row>
    <row r="18" spans="1:7">
      <c r="A18" s="11" t="s">
        <v>368</v>
      </c>
      <c r="B18" s="13">
        <f>Zadanie!H149</f>
        <v>0</v>
      </c>
      <c r="C18" s="13">
        <f>Zadanie!I149</f>
        <v>0</v>
      </c>
      <c r="D18" s="13">
        <f>Zadanie!J149</f>
        <v>0</v>
      </c>
      <c r="E18" s="14">
        <f>Zadanie!L149</f>
        <v>91.267713249999986</v>
      </c>
      <c r="F18" s="15">
        <f>Zadanie!N149</f>
        <v>14.24582</v>
      </c>
      <c r="G18" s="15">
        <f>Zadanie!W149</f>
        <v>0</v>
      </c>
    </row>
    <row r="20" spans="1:7">
      <c r="A20" s="11" t="s">
        <v>370</v>
      </c>
      <c r="B20" s="13">
        <f>Zadanie!H161</f>
        <v>0</v>
      </c>
      <c r="C20" s="13">
        <f>Zadanie!I161</f>
        <v>0</v>
      </c>
      <c r="D20" s="13">
        <f>Zadanie!J161</f>
        <v>0</v>
      </c>
      <c r="E20" s="14">
        <f>Zadanie!L161</f>
        <v>1.0863000000000001E-2</v>
      </c>
      <c r="F20" s="15">
        <f>Zadanie!N161</f>
        <v>0</v>
      </c>
      <c r="G20" s="15">
        <f>Zadanie!W161</f>
        <v>0</v>
      </c>
    </row>
    <row r="21" spans="1:7">
      <c r="A21" s="11" t="s">
        <v>388</v>
      </c>
      <c r="B21" s="13">
        <f>Zadanie!H173</f>
        <v>0</v>
      </c>
      <c r="C21" s="13">
        <f>Zadanie!I173</f>
        <v>0</v>
      </c>
      <c r="D21" s="13">
        <f>Zadanie!J173</f>
        <v>0</v>
      </c>
      <c r="E21" s="14">
        <f>Zadanie!L173</f>
        <v>0.231318</v>
      </c>
      <c r="F21" s="15">
        <f>Zadanie!N173</f>
        <v>0</v>
      </c>
      <c r="G21" s="15">
        <f>Zadanie!W173</f>
        <v>0</v>
      </c>
    </row>
    <row r="22" spans="1:7">
      <c r="A22" s="11" t="s">
        <v>402</v>
      </c>
      <c r="B22" s="13">
        <f>Zadanie!H182</f>
        <v>0</v>
      </c>
      <c r="C22" s="13">
        <f>Zadanie!I182</f>
        <v>0</v>
      </c>
      <c r="D22" s="13">
        <f>Zadanie!J182</f>
        <v>0</v>
      </c>
      <c r="E22" s="14">
        <f>Zadanie!L182</f>
        <v>4.0099999999999997E-3</v>
      </c>
      <c r="F22" s="15">
        <f>Zadanie!N182</f>
        <v>0</v>
      </c>
      <c r="G22" s="15">
        <f>Zadanie!W182</f>
        <v>0</v>
      </c>
    </row>
    <row r="23" spans="1:7">
      <c r="A23" s="11" t="s">
        <v>421</v>
      </c>
      <c r="B23" s="13">
        <f>Zadanie!H184</f>
        <v>0</v>
      </c>
      <c r="C23" s="13">
        <f>Zadanie!I184</f>
        <v>0</v>
      </c>
      <c r="D23" s="13">
        <f>Zadanie!J184</f>
        <v>0</v>
      </c>
      <c r="E23" s="14">
        <f>Zadanie!L184</f>
        <v>0.24619099999999999</v>
      </c>
      <c r="F23" s="15">
        <f>Zadanie!N184</f>
        <v>0</v>
      </c>
      <c r="G23" s="15">
        <f>Zadanie!W184</f>
        <v>0</v>
      </c>
    </row>
    <row r="26" spans="1:7">
      <c r="A26" s="11" t="s">
        <v>422</v>
      </c>
      <c r="B26" s="13">
        <f>Zadanie!H186</f>
        <v>0</v>
      </c>
      <c r="C26" s="13">
        <f>Zadanie!I186</f>
        <v>0</v>
      </c>
      <c r="D26" s="13">
        <f>Zadanie!J186</f>
        <v>0</v>
      </c>
      <c r="E26" s="14">
        <f>Zadanie!L186</f>
        <v>91.513904249999982</v>
      </c>
      <c r="F26" s="15">
        <f>Zadanie!N186</f>
        <v>14.24582</v>
      </c>
      <c r="G26" s="15">
        <f>Zadanie!W186</f>
        <v>0</v>
      </c>
    </row>
  </sheetData>
  <sheetProtection selectLockedCells="1" selectUnlockedCells="1"/>
  <printOptions horizontalCentered="1"/>
  <pageMargins left="0.19652777777777777" right="0.19652777777777777" top="0.62986111111111109" bottom="0.59027777777777779" header="0.51180555555555551" footer="0.35416666666666669"/>
  <pageSetup paperSize="9" firstPageNumber="0" orientation="portrait" horizontalDpi="300" verticalDpi="300" r:id="rId1"/>
  <headerFooter alignWithMargins="0">
    <oddFooter>&amp;R&amp;"Arial Narrow,Normálne"&amp;8Strana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3"/>
  <sheetViews>
    <sheetView showGridLines="0" tabSelected="1" workbookViewId="0">
      <selection activeCell="D8" sqref="D8"/>
    </sheetView>
  </sheetViews>
  <sheetFormatPr defaultRowHeight="12.75"/>
  <cols>
    <col min="1" max="1" width="0.7109375" style="44" customWidth="1"/>
    <col min="2" max="2" width="3.7109375" style="44" customWidth="1"/>
    <col min="3" max="3" width="6.85546875" style="44" customWidth="1"/>
    <col min="4" max="6" width="14" style="44" customWidth="1"/>
    <col min="7" max="7" width="3.85546875" style="44" customWidth="1"/>
    <col min="8" max="8" width="17.7109375" style="44" customWidth="1"/>
    <col min="9" max="9" width="8.7109375" style="44" customWidth="1"/>
    <col min="10" max="10" width="14" style="44" customWidth="1"/>
    <col min="11" max="11" width="2.28515625" style="44" customWidth="1"/>
    <col min="12" max="12" width="6.85546875" style="44" customWidth="1"/>
    <col min="13" max="23" width="9.140625" style="44" customWidth="1"/>
    <col min="24" max="25" width="5.7109375" style="44" customWidth="1"/>
    <col min="26" max="26" width="6.5703125" style="44" customWidth="1"/>
    <col min="27" max="27" width="21.42578125" style="44" customWidth="1"/>
    <col min="28" max="28" width="4.28515625" style="44" customWidth="1"/>
    <col min="29" max="29" width="8.28515625" style="44" customWidth="1"/>
    <col min="30" max="30" width="8.7109375" style="44" customWidth="1"/>
    <col min="31" max="16384" width="9.140625" style="44"/>
  </cols>
  <sheetData>
    <row r="1" spans="2:30" ht="28.5" customHeight="1">
      <c r="B1" s="45"/>
      <c r="C1" s="45"/>
      <c r="D1" s="45"/>
      <c r="F1" s="46" t="str">
        <f>CONCATENATE(AA2," ",AB2," ",AC2," ",AD2)</f>
        <v xml:space="preserve">Krycí list rozpočtu v EUR  </v>
      </c>
      <c r="G1" s="45"/>
      <c r="H1" s="45"/>
      <c r="I1" s="45"/>
      <c r="J1" s="45"/>
      <c r="Z1" s="16" t="s">
        <v>5</v>
      </c>
      <c r="AA1" s="16" t="s">
        <v>6</v>
      </c>
      <c r="AB1" s="16" t="s">
        <v>7</v>
      </c>
      <c r="AC1" s="16" t="s">
        <v>8</v>
      </c>
      <c r="AD1" s="16" t="s">
        <v>9</v>
      </c>
    </row>
    <row r="2" spans="2:30" ht="18" customHeight="1">
      <c r="B2" s="47"/>
      <c r="C2" s="48" t="s">
        <v>112</v>
      </c>
      <c r="D2" s="48"/>
      <c r="E2" s="48"/>
      <c r="F2" s="48"/>
      <c r="G2" s="49" t="s">
        <v>69</v>
      </c>
      <c r="H2" s="48" t="s">
        <v>114</v>
      </c>
      <c r="I2" s="48"/>
      <c r="J2" s="50"/>
      <c r="Z2" s="16" t="s">
        <v>11</v>
      </c>
      <c r="AA2" s="18" t="s">
        <v>70</v>
      </c>
      <c r="AB2" s="18" t="s">
        <v>13</v>
      </c>
      <c r="AC2" s="18"/>
      <c r="AD2" s="19"/>
    </row>
    <row r="3" spans="2:30" ht="18" customHeight="1">
      <c r="B3" s="51"/>
      <c r="C3" s="52" t="s">
        <v>113</v>
      </c>
      <c r="D3" s="52"/>
      <c r="E3" s="52"/>
      <c r="F3" s="52"/>
      <c r="G3" s="53" t="s">
        <v>115</v>
      </c>
      <c r="H3" s="52"/>
      <c r="I3" s="52"/>
      <c r="J3" s="54"/>
      <c r="Z3" s="16" t="s">
        <v>14</v>
      </c>
      <c r="AA3" s="18" t="s">
        <v>71</v>
      </c>
      <c r="AB3" s="18" t="s">
        <v>13</v>
      </c>
      <c r="AC3" s="18" t="s">
        <v>16</v>
      </c>
      <c r="AD3" s="19" t="s">
        <v>17</v>
      </c>
    </row>
    <row r="4" spans="2:30" ht="18" customHeight="1">
      <c r="B4" s="55"/>
      <c r="C4" s="56"/>
      <c r="D4" s="56"/>
      <c r="E4" s="56"/>
      <c r="F4" s="56"/>
      <c r="G4" s="57"/>
      <c r="H4" s="56"/>
      <c r="I4" s="56"/>
      <c r="J4" s="58"/>
      <c r="Z4" s="16" t="s">
        <v>18</v>
      </c>
      <c r="AA4" s="18" t="s">
        <v>72</v>
      </c>
      <c r="AB4" s="18" t="s">
        <v>13</v>
      </c>
      <c r="AC4" s="18"/>
      <c r="AD4" s="19"/>
    </row>
    <row r="5" spans="2:30" ht="18" customHeight="1">
      <c r="B5" s="59"/>
      <c r="C5" s="60" t="s">
        <v>73</v>
      </c>
      <c r="D5" s="60"/>
      <c r="E5" s="60" t="s">
        <v>74</v>
      </c>
      <c r="F5" s="61"/>
      <c r="G5" s="61" t="s">
        <v>75</v>
      </c>
      <c r="H5" s="60" t="s">
        <v>116</v>
      </c>
      <c r="I5" s="61" t="s">
        <v>76</v>
      </c>
      <c r="J5" s="62"/>
      <c r="Z5" s="16" t="s">
        <v>20</v>
      </c>
      <c r="AA5" s="18" t="s">
        <v>71</v>
      </c>
      <c r="AB5" s="18" t="s">
        <v>13</v>
      </c>
      <c r="AC5" s="18" t="s">
        <v>16</v>
      </c>
      <c r="AD5" s="19" t="s">
        <v>17</v>
      </c>
    </row>
    <row r="6" spans="2:30" ht="18" customHeight="1">
      <c r="B6" s="47"/>
      <c r="C6" s="48" t="s">
        <v>2</v>
      </c>
      <c r="D6" s="48" t="s">
        <v>117</v>
      </c>
      <c r="E6" s="48"/>
      <c r="F6" s="48"/>
      <c r="G6" s="48" t="s">
        <v>77</v>
      </c>
      <c r="H6" s="48">
        <v>314153</v>
      </c>
      <c r="I6" s="48"/>
      <c r="J6" s="50"/>
    </row>
    <row r="7" spans="2:30" ht="18" customHeight="1">
      <c r="B7" s="63"/>
      <c r="C7" s="64"/>
      <c r="D7" s="65" t="s">
        <v>118</v>
      </c>
      <c r="E7" s="65"/>
      <c r="F7" s="65"/>
      <c r="G7" s="65" t="s">
        <v>78</v>
      </c>
      <c r="H7" s="65">
        <v>2020553161</v>
      </c>
      <c r="I7" s="65"/>
      <c r="J7" s="66"/>
    </row>
    <row r="8" spans="2:30" ht="18" customHeight="1">
      <c r="B8" s="51"/>
      <c r="C8" s="52" t="s">
        <v>1</v>
      </c>
      <c r="D8" s="52"/>
      <c r="E8" s="52"/>
      <c r="F8" s="52"/>
      <c r="G8" s="52" t="s">
        <v>77</v>
      </c>
      <c r="H8" s="52"/>
      <c r="I8" s="52"/>
      <c r="J8" s="54"/>
    </row>
    <row r="9" spans="2:30" ht="18" customHeight="1">
      <c r="B9" s="55"/>
      <c r="C9" s="57"/>
      <c r="D9" s="56"/>
      <c r="E9" s="56"/>
      <c r="F9" s="56"/>
      <c r="G9" s="65" t="s">
        <v>78</v>
      </c>
      <c r="H9" s="56"/>
      <c r="I9" s="56"/>
      <c r="J9" s="58"/>
    </row>
    <row r="10" spans="2:30" ht="18" customHeight="1">
      <c r="B10" s="51"/>
      <c r="C10" s="52" t="s">
        <v>79</v>
      </c>
      <c r="D10" s="52"/>
      <c r="E10" s="52"/>
      <c r="F10" s="52"/>
      <c r="G10" s="52" t="s">
        <v>77</v>
      </c>
      <c r="H10" s="52"/>
      <c r="I10" s="52"/>
      <c r="J10" s="54"/>
    </row>
    <row r="11" spans="2:30" ht="18" customHeight="1">
      <c r="B11" s="67"/>
      <c r="C11" s="68"/>
      <c r="D11" s="68"/>
      <c r="E11" s="68"/>
      <c r="F11" s="68"/>
      <c r="G11" s="68" t="s">
        <v>78</v>
      </c>
      <c r="H11" s="68"/>
      <c r="I11" s="68"/>
      <c r="J11" s="69"/>
    </row>
    <row r="12" spans="2:30" ht="18" customHeight="1">
      <c r="B12" s="70"/>
      <c r="C12" s="48"/>
      <c r="D12" s="48"/>
      <c r="E12" s="48"/>
      <c r="F12" s="71">
        <f>IF(B12&lt;&gt;0,ROUND($J$31/B12,0),0)</f>
        <v>0</v>
      </c>
      <c r="G12" s="49"/>
      <c r="H12" s="48"/>
      <c r="I12" s="48"/>
      <c r="J12" s="72">
        <f>IF(G12&lt;&gt;0,ROUND($J$31/G12,0),0)</f>
        <v>0</v>
      </c>
    </row>
    <row r="13" spans="2:30" ht="18" customHeight="1">
      <c r="B13" s="73"/>
      <c r="C13" s="65"/>
      <c r="D13" s="65"/>
      <c r="E13" s="65"/>
      <c r="F13" s="74">
        <f>IF(B13&lt;&gt;0,ROUND($J$31/B13,0),0)</f>
        <v>0</v>
      </c>
      <c r="G13" s="64"/>
      <c r="H13" s="65"/>
      <c r="I13" s="65"/>
      <c r="J13" s="75">
        <f>IF(G13&lt;&gt;0,ROUND($J$31/G13,0),0)</f>
        <v>0</v>
      </c>
    </row>
    <row r="14" spans="2:30" ht="18" customHeight="1">
      <c r="B14" s="76"/>
      <c r="C14" s="68"/>
      <c r="D14" s="68"/>
      <c r="E14" s="68"/>
      <c r="F14" s="77">
        <f>IF(B14&lt;&gt;0,ROUND($J$31/B14,0),0)</f>
        <v>0</v>
      </c>
      <c r="G14" s="78"/>
      <c r="H14" s="68"/>
      <c r="I14" s="68"/>
      <c r="J14" s="79">
        <f>IF(G14&lt;&gt;0,ROUND($J$31/G14,0),0)</f>
        <v>0</v>
      </c>
    </row>
    <row r="15" spans="2:30" ht="18" customHeight="1">
      <c r="B15" s="80" t="s">
        <v>80</v>
      </c>
      <c r="C15" s="81" t="s">
        <v>81</v>
      </c>
      <c r="D15" s="82" t="s">
        <v>28</v>
      </c>
      <c r="E15" s="82" t="s">
        <v>82</v>
      </c>
      <c r="F15" s="83" t="s">
        <v>83</v>
      </c>
      <c r="G15" s="80" t="s">
        <v>84</v>
      </c>
      <c r="H15" s="84" t="s">
        <v>85</v>
      </c>
      <c r="I15" s="85"/>
      <c r="J15" s="86"/>
    </row>
    <row r="16" spans="2:30" ht="18" customHeight="1">
      <c r="B16" s="87">
        <v>1</v>
      </c>
      <c r="C16" s="88" t="s">
        <v>86</v>
      </c>
      <c r="D16" s="126">
        <f>Zadanie!H149</f>
        <v>0</v>
      </c>
      <c r="E16" s="126">
        <f>Zadanie!I149</f>
        <v>0</v>
      </c>
      <c r="F16" s="127">
        <f>D16+E16</f>
        <v>0</v>
      </c>
      <c r="G16" s="87">
        <v>6</v>
      </c>
      <c r="H16" s="89" t="s">
        <v>119</v>
      </c>
      <c r="I16" s="90"/>
      <c r="J16" s="127">
        <v>0</v>
      </c>
    </row>
    <row r="17" spans="2:10" ht="18" customHeight="1">
      <c r="B17" s="91">
        <v>2</v>
      </c>
      <c r="C17" s="92" t="s">
        <v>87</v>
      </c>
      <c r="D17" s="128">
        <f>Zadanie!H184</f>
        <v>0</v>
      </c>
      <c r="E17" s="128">
        <f>Zadanie!I184</f>
        <v>0</v>
      </c>
      <c r="F17" s="127">
        <f>D17+E17</f>
        <v>0</v>
      </c>
      <c r="G17" s="91">
        <v>7</v>
      </c>
      <c r="H17" s="93" t="s">
        <v>120</v>
      </c>
      <c r="I17" s="52"/>
      <c r="J17" s="129">
        <v>0</v>
      </c>
    </row>
    <row r="18" spans="2:10" ht="18" customHeight="1">
      <c r="B18" s="91">
        <v>3</v>
      </c>
      <c r="C18" s="92" t="s">
        <v>88</v>
      </c>
      <c r="D18" s="128"/>
      <c r="E18" s="128"/>
      <c r="F18" s="127">
        <f>D18+E18</f>
        <v>0</v>
      </c>
      <c r="G18" s="91">
        <v>8</v>
      </c>
      <c r="H18" s="93" t="s">
        <v>121</v>
      </c>
      <c r="I18" s="52"/>
      <c r="J18" s="129">
        <v>0</v>
      </c>
    </row>
    <row r="19" spans="2:10" ht="18" customHeight="1">
      <c r="B19" s="91">
        <v>4</v>
      </c>
      <c r="C19" s="92" t="s">
        <v>89</v>
      </c>
      <c r="D19" s="128"/>
      <c r="E19" s="128"/>
      <c r="F19" s="130">
        <f>D19+E19</f>
        <v>0</v>
      </c>
      <c r="G19" s="91">
        <v>9</v>
      </c>
      <c r="H19" s="93" t="s">
        <v>3</v>
      </c>
      <c r="I19" s="52"/>
      <c r="J19" s="129">
        <v>0</v>
      </c>
    </row>
    <row r="20" spans="2:10" ht="18" customHeight="1">
      <c r="B20" s="94">
        <v>5</v>
      </c>
      <c r="C20" s="95" t="s">
        <v>90</v>
      </c>
      <c r="D20" s="131">
        <f>SUM(D16:D19)</f>
        <v>0</v>
      </c>
      <c r="E20" s="132">
        <f>SUM(E16:E19)</f>
        <v>0</v>
      </c>
      <c r="F20" s="133">
        <f>SUM(F16:F19)</f>
        <v>0</v>
      </c>
      <c r="G20" s="96">
        <v>10</v>
      </c>
      <c r="I20" s="97" t="s">
        <v>91</v>
      </c>
      <c r="J20" s="133">
        <f>SUM(J16:J19)</f>
        <v>0</v>
      </c>
    </row>
    <row r="21" spans="2:10" ht="18" customHeight="1">
      <c r="B21" s="80" t="s">
        <v>92</v>
      </c>
      <c r="C21" s="98"/>
      <c r="D21" s="85" t="s">
        <v>93</v>
      </c>
      <c r="E21" s="85"/>
      <c r="F21" s="86"/>
      <c r="G21" s="80" t="s">
        <v>94</v>
      </c>
      <c r="H21" s="84" t="s">
        <v>95</v>
      </c>
      <c r="I21" s="85"/>
      <c r="J21" s="86"/>
    </row>
    <row r="22" spans="2:10" ht="18" customHeight="1">
      <c r="B22" s="87">
        <v>11</v>
      </c>
      <c r="C22" s="89" t="s">
        <v>122</v>
      </c>
      <c r="D22" s="99" t="s">
        <v>3</v>
      </c>
      <c r="E22" s="100">
        <v>0</v>
      </c>
      <c r="F22" s="127">
        <f>ROUND(((D16+E16+D17+E17+D18)*E22),2)</f>
        <v>0</v>
      </c>
      <c r="G22" s="91">
        <v>16</v>
      </c>
      <c r="H22" s="93" t="s">
        <v>96</v>
      </c>
      <c r="I22" s="101"/>
      <c r="J22" s="129">
        <v>0</v>
      </c>
    </row>
    <row r="23" spans="2:10" ht="18" customHeight="1">
      <c r="B23" s="91">
        <v>12</v>
      </c>
      <c r="C23" s="93" t="s">
        <v>123</v>
      </c>
      <c r="D23" s="102"/>
      <c r="E23" s="103">
        <v>0</v>
      </c>
      <c r="F23" s="129">
        <f>ROUND(((D16+E16+D17+E17+D18)*E23),2)</f>
        <v>0</v>
      </c>
      <c r="G23" s="91">
        <v>17</v>
      </c>
      <c r="H23" s="93" t="s">
        <v>125</v>
      </c>
      <c r="I23" s="101"/>
      <c r="J23" s="129">
        <v>0</v>
      </c>
    </row>
    <row r="24" spans="2:10" ht="18" customHeight="1">
      <c r="B24" s="91">
        <v>13</v>
      </c>
      <c r="C24" s="93" t="s">
        <v>124</v>
      </c>
      <c r="D24" s="102"/>
      <c r="E24" s="103">
        <v>0</v>
      </c>
      <c r="F24" s="129">
        <f>ROUND(((D16+E16+D17+E17+D18)*E24),2)</f>
        <v>0</v>
      </c>
      <c r="G24" s="91">
        <v>18</v>
      </c>
      <c r="H24" s="93" t="s">
        <v>126</v>
      </c>
      <c r="I24" s="101"/>
      <c r="J24" s="129">
        <v>0</v>
      </c>
    </row>
    <row r="25" spans="2:10" ht="18" customHeight="1">
      <c r="B25" s="91">
        <v>14</v>
      </c>
      <c r="C25" s="93" t="s">
        <v>3</v>
      </c>
      <c r="D25" s="102"/>
      <c r="E25" s="103">
        <v>0</v>
      </c>
      <c r="F25" s="129">
        <f>ROUND(((D16+E16+D17+E17+D18+E18)*E25),2)</f>
        <v>0</v>
      </c>
      <c r="G25" s="91">
        <v>19</v>
      </c>
      <c r="H25" s="93" t="s">
        <v>3</v>
      </c>
      <c r="I25" s="101"/>
      <c r="J25" s="129">
        <v>0</v>
      </c>
    </row>
    <row r="26" spans="2:10" ht="18" customHeight="1">
      <c r="B26" s="94">
        <v>15</v>
      </c>
      <c r="C26" s="104"/>
      <c r="D26" s="105"/>
      <c r="E26" s="105" t="s">
        <v>97</v>
      </c>
      <c r="F26" s="133">
        <f>SUM(F22:F25)</f>
        <v>0</v>
      </c>
      <c r="G26" s="94">
        <v>20</v>
      </c>
      <c r="H26" s="104"/>
      <c r="I26" s="105" t="s">
        <v>98</v>
      </c>
      <c r="J26" s="133">
        <f>SUM(J22:J25)</f>
        <v>0</v>
      </c>
    </row>
    <row r="27" spans="2:10" ht="18" customHeight="1">
      <c r="B27" s="106"/>
      <c r="C27" s="107" t="s">
        <v>99</v>
      </c>
      <c r="D27" s="108"/>
      <c r="E27" s="109" t="s">
        <v>100</v>
      </c>
      <c r="F27" s="110"/>
      <c r="G27" s="80" t="s">
        <v>101</v>
      </c>
      <c r="H27" s="84" t="s">
        <v>102</v>
      </c>
      <c r="I27" s="85"/>
      <c r="J27" s="86"/>
    </row>
    <row r="28" spans="2:10" ht="18" customHeight="1">
      <c r="B28" s="111"/>
      <c r="C28" s="112"/>
      <c r="D28" s="113"/>
      <c r="E28" s="114"/>
      <c r="F28" s="110"/>
      <c r="G28" s="87">
        <v>21</v>
      </c>
      <c r="H28" s="89"/>
      <c r="I28" s="115" t="s">
        <v>103</v>
      </c>
      <c r="J28" s="127">
        <f>ROUND(F20,2)+J20+F26+J26</f>
        <v>0</v>
      </c>
    </row>
    <row r="29" spans="2:10" ht="18" customHeight="1">
      <c r="B29" s="111"/>
      <c r="C29" s="113" t="s">
        <v>104</v>
      </c>
      <c r="D29" s="113"/>
      <c r="E29" s="116"/>
      <c r="F29" s="110"/>
      <c r="G29" s="91">
        <v>22</v>
      </c>
      <c r="H29" s="93" t="s">
        <v>127</v>
      </c>
      <c r="I29" s="134">
        <f>J28-I30</f>
        <v>0</v>
      </c>
      <c r="J29" s="129">
        <f>ROUND((I29*20)/100,2)</f>
        <v>0</v>
      </c>
    </row>
    <row r="30" spans="2:10" ht="18" customHeight="1">
      <c r="B30" s="51"/>
      <c r="C30" s="52" t="s">
        <v>105</v>
      </c>
      <c r="D30" s="52"/>
      <c r="E30" s="116"/>
      <c r="F30" s="110"/>
      <c r="G30" s="91">
        <v>23</v>
      </c>
      <c r="H30" s="93" t="s">
        <v>128</v>
      </c>
      <c r="I30" s="134">
        <f>SUMIF(Zadanie!O11:O9999,0,Zadanie!J11:J9999)</f>
        <v>0</v>
      </c>
      <c r="J30" s="129">
        <f>ROUND((I30*0)/100,1)</f>
        <v>0</v>
      </c>
    </row>
    <row r="31" spans="2:10" ht="18" customHeight="1">
      <c r="B31" s="111"/>
      <c r="C31" s="113"/>
      <c r="D31" s="113"/>
      <c r="E31" s="116"/>
      <c r="F31" s="110"/>
      <c r="G31" s="94">
        <v>24</v>
      </c>
      <c r="H31" s="104"/>
      <c r="I31" s="105" t="s">
        <v>106</v>
      </c>
      <c r="J31" s="133">
        <f>SUM(J28:J30)</f>
        <v>0</v>
      </c>
    </row>
    <row r="32" spans="2:10" ht="18" customHeight="1">
      <c r="B32" s="106"/>
      <c r="C32" s="113"/>
      <c r="D32" s="110"/>
      <c r="E32" s="117"/>
      <c r="F32" s="110"/>
      <c r="G32" s="118" t="s">
        <v>107</v>
      </c>
      <c r="H32" s="119" t="s">
        <v>129</v>
      </c>
      <c r="I32" s="120"/>
      <c r="J32" s="121">
        <v>0</v>
      </c>
    </row>
    <row r="33" spans="2:10" ht="18" customHeight="1">
      <c r="B33" s="122"/>
      <c r="C33" s="123"/>
      <c r="D33" s="107" t="s">
        <v>108</v>
      </c>
      <c r="E33" s="123"/>
      <c r="F33" s="123"/>
      <c r="G33" s="123"/>
      <c r="H33" s="123" t="s">
        <v>109</v>
      </c>
      <c r="I33" s="123"/>
      <c r="J33" s="124"/>
    </row>
    <row r="34" spans="2:10" ht="18" customHeight="1">
      <c r="B34" s="111"/>
      <c r="C34" s="112"/>
      <c r="D34" s="113"/>
      <c r="E34" s="113"/>
      <c r="F34" s="112"/>
      <c r="G34" s="113"/>
      <c r="H34" s="113"/>
      <c r="I34" s="113"/>
      <c r="J34" s="125"/>
    </row>
    <row r="35" spans="2:10" ht="18" customHeight="1">
      <c r="B35" s="111"/>
      <c r="C35" s="113" t="s">
        <v>104</v>
      </c>
      <c r="D35" s="113"/>
      <c r="E35" s="113"/>
      <c r="F35" s="112"/>
      <c r="G35" s="113" t="s">
        <v>104</v>
      </c>
      <c r="H35" s="113"/>
      <c r="I35" s="113"/>
      <c r="J35" s="125"/>
    </row>
    <row r="36" spans="2:10" ht="18" customHeight="1">
      <c r="B36" s="51"/>
      <c r="C36" s="52" t="s">
        <v>105</v>
      </c>
      <c r="D36" s="52"/>
      <c r="E36" s="52"/>
      <c r="F36" s="53"/>
      <c r="G36" s="52" t="s">
        <v>105</v>
      </c>
      <c r="H36" s="52"/>
      <c r="I36" s="52"/>
      <c r="J36" s="54"/>
    </row>
    <row r="37" spans="2:10" ht="18" customHeight="1">
      <c r="B37" s="111"/>
      <c r="C37" s="113" t="s">
        <v>100</v>
      </c>
      <c r="D37" s="113"/>
      <c r="E37" s="113"/>
      <c r="F37" s="112"/>
      <c r="G37" s="113" t="s">
        <v>100</v>
      </c>
      <c r="H37" s="113"/>
      <c r="I37" s="113"/>
      <c r="J37" s="125"/>
    </row>
    <row r="38" spans="2:10" ht="18" customHeight="1">
      <c r="B38" s="111"/>
      <c r="C38" s="113"/>
      <c r="D38" s="113"/>
      <c r="E38" s="113"/>
      <c r="F38" s="113"/>
      <c r="G38" s="113"/>
      <c r="H38" s="113"/>
      <c r="I38" s="113"/>
      <c r="J38" s="125"/>
    </row>
    <row r="39" spans="2:10" ht="18" customHeight="1">
      <c r="B39" s="111"/>
      <c r="C39" s="113"/>
      <c r="D39" s="113"/>
      <c r="E39" s="113"/>
      <c r="F39" s="113"/>
      <c r="G39" s="113"/>
      <c r="H39" s="113"/>
      <c r="I39" s="113"/>
      <c r="J39" s="125"/>
    </row>
    <row r="40" spans="2:10" ht="18" customHeight="1">
      <c r="B40" s="111"/>
      <c r="C40" s="113"/>
      <c r="D40" s="113"/>
      <c r="E40" s="113"/>
      <c r="F40" s="113"/>
      <c r="G40" s="113"/>
      <c r="H40" s="113"/>
      <c r="I40" s="113"/>
      <c r="J40" s="125"/>
    </row>
    <row r="41" spans="2:10" ht="18" customHeight="1">
      <c r="B41" s="67"/>
      <c r="C41" s="68"/>
      <c r="D41" s="68"/>
      <c r="E41" s="68"/>
      <c r="F41" s="68"/>
      <c r="G41" s="68"/>
      <c r="H41" s="68"/>
      <c r="I41" s="68"/>
      <c r="J41" s="69"/>
    </row>
    <row r="42" spans="2:10" ht="14.25" customHeight="1"/>
    <row r="43" spans="2:10" ht="2.25" customHeight="1"/>
  </sheetData>
  <sheetProtection selectLockedCells="1" selectUnlockedCells="1"/>
  <printOptions horizontalCentered="1" verticalCentered="1"/>
  <pageMargins left="0.2388888888888889" right="0.26874999999999999" top="0.35416666666666669" bottom="0.43263888888888891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7</vt:i4>
      </vt:variant>
    </vt:vector>
  </HeadingPairs>
  <TitlesOfParts>
    <vt:vector size="10" baseType="lpstr">
      <vt:lpstr>Zadanie</vt:lpstr>
      <vt:lpstr>Rekapitulacia</vt:lpstr>
      <vt:lpstr>Kryci list</vt:lpstr>
      <vt:lpstr>'Kryci list'!Excel_BuiltIn_Print_Area</vt:lpstr>
      <vt:lpstr>Rekapitulacia!Excel_BuiltIn_Print_Area</vt:lpstr>
      <vt:lpstr>Zadanie!Excel_BuiltIn_Print_Area</vt:lpstr>
      <vt:lpstr>Rekapitulacia!Názvy_tlače</vt:lpstr>
      <vt:lpstr>Zadanie!Názvy_tlače</vt:lpstr>
      <vt:lpstr>'Kryci list'!Oblasť_tlače</vt:lpstr>
      <vt:lpstr>Rekapitulacia!Oblasť_tlače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</dc:creator>
  <cp:lastModifiedBy>Milos</cp:lastModifiedBy>
  <cp:revision>0</cp:revision>
  <cp:lastPrinted>2021-02-22T15:00:33Z</cp:lastPrinted>
  <dcterms:created xsi:type="dcterms:W3CDTF">1999-04-06T07:39:00Z</dcterms:created>
  <dcterms:modified xsi:type="dcterms:W3CDTF">2021-03-18T16:07:19Z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1033-11.2.0.8339</vt:lpwstr>
  </property>
</Properties>
</file>